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heida\Desktop\Dæmaskjöl\wiki\"/>
    </mc:Choice>
  </mc:AlternateContent>
  <xr:revisionPtr revIDLastSave="0" documentId="13_ncr:1_{537BBA19-93C5-43C6-B01F-74EC27731828}" xr6:coauthVersionLast="47" xr6:coauthVersionMax="47" xr10:uidLastSave="{00000000-0000-0000-0000-000000000000}"/>
  <bookViews>
    <workbookView xWindow="-35540" yWindow="970" windowWidth="35550" windowHeight="18920" xr2:uid="{00000000-000D-0000-FFFF-FFFF00000000}"/>
  </bookViews>
  <sheets>
    <sheet name="Gengi hultabréfa" sheetId="2" r:id="rId1"/>
    <sheet name="Closing prices" sheetId="5" r:id="rId2"/>
    <sheet name="Closing prices for given day" sheetId="6" r:id="rId3"/>
  </sheets>
  <definedNames>
    <definedName name="GeniusQuery" localSheetId="0">'Gengi hultabréfa'!#REF!</definedName>
    <definedName name="GeniusQuery_1" localSheetId="2">'Closing prices for given day'!$B$8:$P$233</definedName>
    <definedName name="GeniusQuery_1" localSheetId="0">'Gengi hultabréfa'!$B$261:$E$261</definedName>
    <definedName name="GeniusQuery_2" localSheetId="0">'Gengi hultabréfa'!$B$10:$E$261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6" l="1"/>
  <c r="D7" i="2"/>
  <c r="D6" i="2" s="1"/>
  <c r="C7" i="5"/>
  <c r="D7" i="5"/>
  <c r="E7" i="5"/>
  <c r="F7" i="5"/>
  <c r="G7" i="5"/>
  <c r="H7" i="5"/>
  <c r="I7" i="5"/>
  <c r="J7" i="5"/>
  <c r="K7" i="5"/>
  <c r="L7" i="5"/>
  <c r="M7" i="5"/>
  <c r="C8" i="5"/>
  <c r="D8" i="5"/>
  <c r="E8" i="5"/>
  <c r="F8" i="5"/>
  <c r="G8" i="5"/>
  <c r="H8" i="5"/>
  <c r="I8" i="5"/>
  <c r="J8" i="5"/>
  <c r="K8" i="5"/>
  <c r="L8" i="5"/>
  <c r="M8" i="5"/>
  <c r="C9" i="5"/>
  <c r="D9" i="5"/>
  <c r="E9" i="5"/>
  <c r="F9" i="5"/>
  <c r="G9" i="5"/>
  <c r="H9" i="5"/>
  <c r="I9" i="5"/>
  <c r="J9" i="5"/>
  <c r="K9" i="5"/>
  <c r="L9" i="5"/>
  <c r="M9" i="5"/>
  <c r="C10" i="5"/>
  <c r="D10" i="5"/>
  <c r="E10" i="5"/>
  <c r="F10" i="5"/>
  <c r="G10" i="5"/>
  <c r="H10" i="5"/>
  <c r="I10" i="5"/>
  <c r="J10" i="5"/>
  <c r="K10" i="5"/>
  <c r="L10" i="5"/>
  <c r="M10" i="5"/>
  <c r="C11" i="5"/>
  <c r="D11" i="5"/>
  <c r="E11" i="5"/>
  <c r="F11" i="5"/>
  <c r="G11" i="5"/>
  <c r="H11" i="5"/>
  <c r="I11" i="5"/>
  <c r="J11" i="5"/>
  <c r="K11" i="5"/>
  <c r="L11" i="5"/>
  <c r="M11" i="5"/>
  <c r="C12" i="5"/>
  <c r="D12" i="5"/>
  <c r="E12" i="5"/>
  <c r="F12" i="5"/>
  <c r="G12" i="5"/>
  <c r="H12" i="5"/>
  <c r="I12" i="5"/>
  <c r="J12" i="5"/>
  <c r="K12" i="5"/>
  <c r="L12" i="5"/>
  <c r="M12" i="5"/>
  <c r="C13" i="5"/>
  <c r="D13" i="5"/>
  <c r="E13" i="5"/>
  <c r="F13" i="5"/>
  <c r="G13" i="5"/>
  <c r="H13" i="5"/>
  <c r="I13" i="5"/>
  <c r="J13" i="5"/>
  <c r="K13" i="5"/>
  <c r="L13" i="5"/>
  <c r="M13" i="5"/>
  <c r="C14" i="5"/>
  <c r="D14" i="5"/>
  <c r="E14" i="5"/>
  <c r="F14" i="5"/>
  <c r="G14" i="5"/>
  <c r="H14" i="5"/>
  <c r="I14" i="5"/>
  <c r="J14" i="5"/>
  <c r="K14" i="5"/>
  <c r="L14" i="5"/>
  <c r="M14" i="5"/>
  <c r="C15" i="5"/>
  <c r="D15" i="5"/>
  <c r="E15" i="5"/>
  <c r="F15" i="5"/>
  <c r="G15" i="5"/>
  <c r="H15" i="5"/>
  <c r="I15" i="5"/>
  <c r="J15" i="5"/>
  <c r="K15" i="5"/>
  <c r="L15" i="5"/>
  <c r="M15" i="5"/>
  <c r="C16" i="5"/>
  <c r="D16" i="5"/>
  <c r="E16" i="5"/>
  <c r="F16" i="5"/>
  <c r="G16" i="5"/>
  <c r="H16" i="5"/>
  <c r="I16" i="5"/>
  <c r="J16" i="5"/>
  <c r="K16" i="5"/>
  <c r="L16" i="5"/>
  <c r="M16" i="5"/>
  <c r="C17" i="5"/>
  <c r="D17" i="5"/>
  <c r="E17" i="5"/>
  <c r="F17" i="5"/>
  <c r="G17" i="5"/>
  <c r="H17" i="5"/>
  <c r="I17" i="5"/>
  <c r="J17" i="5"/>
  <c r="K17" i="5"/>
  <c r="L17" i="5"/>
  <c r="M17" i="5"/>
  <c r="C18" i="5"/>
  <c r="D18" i="5"/>
  <c r="E18" i="5"/>
  <c r="F18" i="5"/>
  <c r="G18" i="5"/>
  <c r="H18" i="5"/>
  <c r="I18" i="5"/>
  <c r="J18" i="5"/>
  <c r="K18" i="5"/>
  <c r="L18" i="5"/>
  <c r="M18" i="5"/>
  <c r="C19" i="5"/>
  <c r="D19" i="5"/>
  <c r="E19" i="5"/>
  <c r="F19" i="5"/>
  <c r="G19" i="5"/>
  <c r="H19" i="5"/>
  <c r="I19" i="5"/>
  <c r="J19" i="5"/>
  <c r="K19" i="5"/>
  <c r="L19" i="5"/>
  <c r="M19" i="5"/>
  <c r="C20" i="5"/>
  <c r="D20" i="5"/>
  <c r="E20" i="5"/>
  <c r="F20" i="5"/>
  <c r="G20" i="5"/>
  <c r="H20" i="5"/>
  <c r="I20" i="5"/>
  <c r="J20" i="5"/>
  <c r="K20" i="5"/>
  <c r="L20" i="5"/>
  <c r="M20" i="5"/>
  <c r="C21" i="5"/>
  <c r="D21" i="5"/>
  <c r="E21" i="5"/>
  <c r="F21" i="5"/>
  <c r="G21" i="5"/>
  <c r="H21" i="5"/>
  <c r="I21" i="5"/>
  <c r="J21" i="5"/>
  <c r="K21" i="5"/>
  <c r="L21" i="5"/>
  <c r="M21" i="5"/>
  <c r="C22" i="5"/>
  <c r="D22" i="5"/>
  <c r="E22" i="5"/>
  <c r="F22" i="5"/>
  <c r="G22" i="5"/>
  <c r="H22" i="5"/>
  <c r="I22" i="5"/>
  <c r="J22" i="5"/>
  <c r="K22" i="5"/>
  <c r="L22" i="5"/>
  <c r="M22" i="5"/>
  <c r="C23" i="5"/>
  <c r="D23" i="5"/>
  <c r="E23" i="5"/>
  <c r="F23" i="5"/>
  <c r="G23" i="5"/>
  <c r="H23" i="5"/>
  <c r="I23" i="5"/>
  <c r="J23" i="5"/>
  <c r="K23" i="5"/>
  <c r="L23" i="5"/>
  <c r="M23" i="5"/>
  <c r="C24" i="5"/>
  <c r="D24" i="5"/>
  <c r="E24" i="5"/>
  <c r="F24" i="5"/>
  <c r="G24" i="5"/>
  <c r="H24" i="5"/>
  <c r="I24" i="5"/>
  <c r="J24" i="5"/>
  <c r="K24" i="5"/>
  <c r="L24" i="5"/>
  <c r="M24" i="5"/>
  <c r="C25" i="5"/>
  <c r="D25" i="5"/>
  <c r="E25" i="5"/>
  <c r="F25" i="5"/>
  <c r="G25" i="5"/>
  <c r="H25" i="5"/>
  <c r="I25" i="5"/>
  <c r="J25" i="5"/>
  <c r="K25" i="5"/>
  <c r="L25" i="5"/>
  <c r="M25" i="5"/>
  <c r="C26" i="5"/>
  <c r="D26" i="5"/>
  <c r="E26" i="5"/>
  <c r="F26" i="5"/>
  <c r="G26" i="5"/>
  <c r="H26" i="5"/>
  <c r="I26" i="5"/>
  <c r="J26" i="5"/>
  <c r="K26" i="5"/>
  <c r="L26" i="5"/>
  <c r="M26" i="5"/>
  <c r="C27" i="5"/>
  <c r="D27" i="5"/>
  <c r="E27" i="5"/>
  <c r="F27" i="5"/>
  <c r="G27" i="5"/>
  <c r="H27" i="5"/>
  <c r="I27" i="5"/>
  <c r="J27" i="5"/>
  <c r="K27" i="5"/>
  <c r="L27" i="5"/>
  <c r="M27" i="5"/>
  <c r="C28" i="5"/>
  <c r="D28" i="5"/>
  <c r="E28" i="5"/>
  <c r="F28" i="5"/>
  <c r="G28" i="5"/>
  <c r="H28" i="5"/>
  <c r="I28" i="5"/>
  <c r="J28" i="5"/>
  <c r="K28" i="5"/>
  <c r="L28" i="5"/>
  <c r="M28" i="5"/>
  <c r="C29" i="5"/>
  <c r="D29" i="5"/>
  <c r="E29" i="5"/>
  <c r="F29" i="5"/>
  <c r="G29" i="5"/>
  <c r="H29" i="5"/>
  <c r="I29" i="5"/>
  <c r="J29" i="5"/>
  <c r="K29" i="5"/>
  <c r="L29" i="5"/>
  <c r="M29" i="5"/>
  <c r="C30" i="5"/>
  <c r="D30" i="5"/>
  <c r="E30" i="5"/>
  <c r="F30" i="5"/>
  <c r="G30" i="5"/>
  <c r="H30" i="5"/>
  <c r="I30" i="5"/>
  <c r="J30" i="5"/>
  <c r="K30" i="5"/>
  <c r="L30" i="5"/>
  <c r="M30" i="5"/>
  <c r="C31" i="5"/>
  <c r="D31" i="5"/>
  <c r="E31" i="5"/>
  <c r="F31" i="5"/>
  <c r="G31" i="5"/>
  <c r="H31" i="5"/>
  <c r="I31" i="5"/>
  <c r="J31" i="5"/>
  <c r="K31" i="5"/>
  <c r="L31" i="5"/>
  <c r="M31" i="5"/>
  <c r="C32" i="5"/>
  <c r="D32" i="5"/>
  <c r="E32" i="5"/>
  <c r="F32" i="5"/>
  <c r="G32" i="5"/>
  <c r="H32" i="5"/>
  <c r="I32" i="5"/>
  <c r="J32" i="5"/>
  <c r="K32" i="5"/>
  <c r="L32" i="5"/>
  <c r="M32" i="5"/>
  <c r="C33" i="5"/>
  <c r="D33" i="5"/>
  <c r="E33" i="5"/>
  <c r="F33" i="5"/>
  <c r="G33" i="5"/>
  <c r="H33" i="5"/>
  <c r="I33" i="5"/>
  <c r="J33" i="5"/>
  <c r="K33" i="5"/>
  <c r="L33" i="5"/>
  <c r="M33" i="5"/>
  <c r="C34" i="5"/>
  <c r="D34" i="5"/>
  <c r="E34" i="5"/>
  <c r="F34" i="5"/>
  <c r="G34" i="5"/>
  <c r="H34" i="5"/>
  <c r="I34" i="5"/>
  <c r="J34" i="5"/>
  <c r="K34" i="5"/>
  <c r="L34" i="5"/>
  <c r="M34" i="5"/>
  <c r="C35" i="5"/>
  <c r="D35" i="5"/>
  <c r="E35" i="5"/>
  <c r="F35" i="5"/>
  <c r="G35" i="5"/>
  <c r="H35" i="5"/>
  <c r="I35" i="5"/>
  <c r="J35" i="5"/>
  <c r="K35" i="5"/>
  <c r="L35" i="5"/>
  <c r="M35" i="5"/>
  <c r="C36" i="5"/>
  <c r="D36" i="5"/>
  <c r="E36" i="5"/>
  <c r="F36" i="5"/>
  <c r="G36" i="5"/>
  <c r="H36" i="5"/>
  <c r="I36" i="5"/>
  <c r="J36" i="5"/>
  <c r="K36" i="5"/>
  <c r="L36" i="5"/>
  <c r="M36" i="5"/>
  <c r="C37" i="5"/>
  <c r="D37" i="5"/>
  <c r="E37" i="5"/>
  <c r="F37" i="5"/>
  <c r="G37" i="5"/>
  <c r="H37" i="5"/>
  <c r="I37" i="5"/>
  <c r="J37" i="5"/>
  <c r="K37" i="5"/>
  <c r="L37" i="5"/>
  <c r="M37" i="5"/>
  <c r="C38" i="5"/>
  <c r="D38" i="5"/>
  <c r="E38" i="5"/>
  <c r="F38" i="5"/>
  <c r="G38" i="5"/>
  <c r="H38" i="5"/>
  <c r="I38" i="5"/>
  <c r="J38" i="5"/>
  <c r="K38" i="5"/>
  <c r="L38" i="5"/>
  <c r="M38" i="5"/>
  <c r="C39" i="5"/>
  <c r="D39" i="5"/>
  <c r="E39" i="5"/>
  <c r="F39" i="5"/>
  <c r="G39" i="5"/>
  <c r="H39" i="5"/>
  <c r="I39" i="5"/>
  <c r="J39" i="5"/>
  <c r="K39" i="5"/>
  <c r="L39" i="5"/>
  <c r="M39" i="5"/>
  <c r="C40" i="5"/>
  <c r="D40" i="5"/>
  <c r="E40" i="5"/>
  <c r="F40" i="5"/>
  <c r="G40" i="5"/>
  <c r="H40" i="5"/>
  <c r="I40" i="5"/>
  <c r="J40" i="5"/>
  <c r="K40" i="5"/>
  <c r="L40" i="5"/>
  <c r="M40" i="5"/>
  <c r="C41" i="5"/>
  <c r="D41" i="5"/>
  <c r="E41" i="5"/>
  <c r="F41" i="5"/>
  <c r="G41" i="5"/>
  <c r="H41" i="5"/>
  <c r="I41" i="5"/>
  <c r="J41" i="5"/>
  <c r="K41" i="5"/>
  <c r="L41" i="5"/>
  <c r="M41" i="5"/>
  <c r="C42" i="5"/>
  <c r="D42" i="5"/>
  <c r="E42" i="5"/>
  <c r="F42" i="5"/>
  <c r="G42" i="5"/>
  <c r="H42" i="5"/>
  <c r="I42" i="5"/>
  <c r="J42" i="5"/>
  <c r="K42" i="5"/>
  <c r="L42" i="5"/>
  <c r="M42" i="5"/>
  <c r="M6" i="5"/>
  <c r="L6" i="5"/>
  <c r="K6" i="5"/>
  <c r="J6" i="5"/>
  <c r="I6" i="5"/>
  <c r="H6" i="5"/>
  <c r="G6" i="5"/>
  <c r="F6" i="5"/>
  <c r="E6" i="5"/>
  <c r="D6" i="5"/>
  <c r="C6" i="5"/>
  <c r="AB5" i="5" l="1" a="1"/>
  <c r="AB5" i="5" s="1"/>
  <c r="AB41" i="5"/>
  <c r="AB40" i="5"/>
  <c r="AB39" i="5"/>
  <c r="AB38" i="5"/>
  <c r="AB37" i="5"/>
  <c r="AB36" i="5"/>
  <c r="AB35" i="5"/>
  <c r="AB34" i="5"/>
  <c r="AB33" i="5"/>
  <c r="AB32" i="5"/>
  <c r="AB31" i="5"/>
  <c r="AB30" i="5"/>
  <c r="AB29" i="5"/>
  <c r="AB28" i="5"/>
  <c r="AB27" i="5"/>
  <c r="AB26" i="5"/>
  <c r="AB25" i="5"/>
  <c r="AB24" i="5"/>
  <c r="AB23" i="5"/>
  <c r="AB22" i="5"/>
  <c r="AB21" i="5"/>
  <c r="AB20" i="5"/>
  <c r="AB19" i="5"/>
  <c r="AB18" i="5"/>
  <c r="AB17" i="5"/>
  <c r="AB16" i="5"/>
  <c r="AB15" i="5"/>
  <c r="AB14" i="5"/>
  <c r="AB13" i="5"/>
  <c r="AB12" i="5"/>
  <c r="AB11" i="5"/>
  <c r="AB10" i="5"/>
  <c r="AB9" i="5"/>
  <c r="AB8" i="5"/>
  <c r="AB7" i="5"/>
  <c r="AB6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D2CB1B8-8E58-43DC-9F79-92B7FD36378F}" name="Connection" type="4" refreshedVersion="8" refreshOnLoad="1" saveData="1">
    <webPr firstRow="1" xl2000="1" url="http://localhost:7982/GeniusExcel/Default.aspX?svr=GeniusFS&amp;svc=ClosingPrices&amp;op=ClosingPricesD&amp;cols=0,1,2,3,4,5,6,7,8,9,10,11,12,13,14&amp;pd0=[&quot;tradingdate&quot;]" htmlTables="1"/>
    <parameters count="1">
      <parameter name="tradingdate" sqlType="9" parameterType="cell" refreshOnChange="1" cell="'Closing prices for given day'!$C$5"/>
    </parameters>
  </connection>
  <connection id="2" xr16:uid="{8B1437C7-A4C6-4D57-A2BA-8D3E29B80135}" name="Connection2" type="4" refreshedVersion="8" refreshOnLoad="1" saveData="1">
    <webPr firstRow="1" xl2000="1" url="http://localhost:7982/GeniusExcel/Default.aspX?svr=GeniusFS&amp;svc=ClosingPrices&amp;op=ClosingPrices&amp;cols=0,1,13,15&amp;p0=[&quot;symbol&quot;]&amp;pd1=[&quot;datefrom&quot;]&amp;pd2=[&quot;dateto&quot;]" htmlTables="1"/>
    <parameters count="3">
      <parameter name="symbol" sqlType="12" parameterType="cell" refreshOnChange="1" cell="'Gengi hultabréfa'!$D$5"/>
      <parameter name="datefrom" sqlType="9" parameterType="cell" refreshOnChange="1" cell="'Gengi hultabréfa'!$D$6"/>
      <parameter name="dateto" sqlType="9" parameterType="cell" refreshOnChange="1" cell="'Gengi hultabréfa'!$D$7"/>
    </parameters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<sst xmlns="http://schemas.openxmlformats.org/spreadsheetml/2006/main" count="556" uniqueCount="273">
  <si>
    <t>REITIR151244</t>
  </si>
  <si>
    <t>REITIR151124</t>
  </si>
  <si>
    <t>REITIR150532</t>
  </si>
  <si>
    <t>REITIR150529</t>
  </si>
  <si>
    <t>REITIR150523</t>
  </si>
  <si>
    <t>REITIR 22</t>
  </si>
  <si>
    <t>REGINN50 GB</t>
  </si>
  <si>
    <t>REGINN290547</t>
  </si>
  <si>
    <t>HAGA</t>
  </si>
  <si>
    <t>symbol</t>
  </si>
  <si>
    <t>Viðskiptadagur</t>
  </si>
  <si>
    <t>bid_price</t>
  </si>
  <si>
    <t>ask_price</t>
  </si>
  <si>
    <t>PAID_FIRST</t>
  </si>
  <si>
    <t>PAID_HIGH</t>
  </si>
  <si>
    <t>PAID_LOW</t>
  </si>
  <si>
    <t>PAID_LAST</t>
  </si>
  <si>
    <t>volume_traded</t>
  </si>
  <si>
    <t>number_of_trades</t>
  </si>
  <si>
    <t>traded_amount</t>
  </si>
  <si>
    <t>NUMBER_OF_SHARES</t>
  </si>
  <si>
    <t>Staðfest dagslokaverð</t>
  </si>
  <si>
    <t>OFFICIAL_LAST_DATE</t>
  </si>
  <si>
    <t>Leiðrétt dagslokaverð</t>
  </si>
  <si>
    <t>Gengi hlutabréfa</t>
  </si>
  <si>
    <t>MAREL</t>
  </si>
  <si>
    <t>Symbol</t>
  </si>
  <si>
    <t>TRADING_DATE</t>
  </si>
  <si>
    <t>OFFICIAL_LAST</t>
  </si>
  <si>
    <t>OFFICIAL_LAST_CORRECTED</t>
  </si>
  <si>
    <t>GLEQ3 15 1</t>
  </si>
  <si>
    <t>HAMP</t>
  </si>
  <si>
    <t>KALD</t>
  </si>
  <si>
    <t>KLAPP B</t>
  </si>
  <si>
    <t>MELLON151229</t>
  </si>
  <si>
    <t>PLAY</t>
  </si>
  <si>
    <t>SFS B</t>
  </si>
  <si>
    <t>SOLID</t>
  </si>
  <si>
    <t>ACF 15 1</t>
  </si>
  <si>
    <t>AH 03 1</t>
  </si>
  <si>
    <t>AKU 08 2</t>
  </si>
  <si>
    <t>AKU 10 1</t>
  </si>
  <si>
    <t>AL231124</t>
  </si>
  <si>
    <t>AL260128</t>
  </si>
  <si>
    <t>AL260148</t>
  </si>
  <si>
    <t>ARBO 08 1</t>
  </si>
  <si>
    <t>ARION</t>
  </si>
  <si>
    <t>ARION CB 22</t>
  </si>
  <si>
    <t>ARION CB 24</t>
  </si>
  <si>
    <t>ARION CBI 25</t>
  </si>
  <si>
    <t>ARION CBI 26</t>
  </si>
  <si>
    <t>ARION CBI 29</t>
  </si>
  <si>
    <t>ARION CBI 48</t>
  </si>
  <si>
    <t>ARION T2 30</t>
  </si>
  <si>
    <t>ARION T2I 30</t>
  </si>
  <si>
    <t>BRIM</t>
  </si>
  <si>
    <t>BUS 56</t>
  </si>
  <si>
    <t>BUS 60</t>
  </si>
  <si>
    <t>BYG 09 1</t>
  </si>
  <si>
    <t>BYG 15 1</t>
  </si>
  <si>
    <t>BYG 16 1</t>
  </si>
  <si>
    <t>BYG 18 1</t>
  </si>
  <si>
    <t>BYG 19 1</t>
  </si>
  <si>
    <t>EIK</t>
  </si>
  <si>
    <t>EIK 050726</t>
  </si>
  <si>
    <t>EIK 050749</t>
  </si>
  <si>
    <t>EIK 100346</t>
  </si>
  <si>
    <t>EIK 161047</t>
  </si>
  <si>
    <t>EIM</t>
  </si>
  <si>
    <t>FB100366</t>
  </si>
  <si>
    <t>FB100366 SB</t>
  </si>
  <si>
    <t>FB100366u</t>
  </si>
  <si>
    <t>FDH 09 1</t>
  </si>
  <si>
    <t>FEL 04 1</t>
  </si>
  <si>
    <t>FESTI</t>
  </si>
  <si>
    <t>FIF 13 01</t>
  </si>
  <si>
    <t>FISH 14 1</t>
  </si>
  <si>
    <t>FJAR 04 1</t>
  </si>
  <si>
    <t>FJAR 09 1</t>
  </si>
  <si>
    <t>FO-LB 230627</t>
  </si>
  <si>
    <t>FO-LB 250602</t>
  </si>
  <si>
    <t>GARD 11 1</t>
  </si>
  <si>
    <t>GARD 13 1</t>
  </si>
  <si>
    <t>GARD 16 01</t>
  </si>
  <si>
    <t>GARD 160238</t>
  </si>
  <si>
    <t>HAGA 021029</t>
  </si>
  <si>
    <t>HARP 46 0217</t>
  </si>
  <si>
    <t>HFF150224</t>
  </si>
  <si>
    <t>HFF150434</t>
  </si>
  <si>
    <t>HFF150644</t>
  </si>
  <si>
    <t>HFJ 14 1</t>
  </si>
  <si>
    <t>HSVE 13 01</t>
  </si>
  <si>
    <t>HSVE310138</t>
  </si>
  <si>
    <t>HVR 03 1</t>
  </si>
  <si>
    <t>IBH 22 1215</t>
  </si>
  <si>
    <t>IBH 26 0315</t>
  </si>
  <si>
    <t>IBH 36 0115</t>
  </si>
  <si>
    <t>IBH 37 1215</t>
  </si>
  <si>
    <t>IBH 41 0315</t>
  </si>
  <si>
    <t>IBN 38 0101</t>
  </si>
  <si>
    <t>ICEAIR</t>
  </si>
  <si>
    <t>ICESEA</t>
  </si>
  <si>
    <t>IH 140647</t>
  </si>
  <si>
    <t>ISB</t>
  </si>
  <si>
    <t>ISB 24 1125</t>
  </si>
  <si>
    <t>ISB CB 23</t>
  </si>
  <si>
    <t>ISB CB 27</t>
  </si>
  <si>
    <t>ISB CBI 22</t>
  </si>
  <si>
    <t>ISB CBI 24</t>
  </si>
  <si>
    <t>ISB CBI 26</t>
  </si>
  <si>
    <t>ISB CBI 28</t>
  </si>
  <si>
    <t>ISB CBI 30</t>
  </si>
  <si>
    <t>ISB GB 25 1126</t>
  </si>
  <si>
    <t>JTUN 04 1</t>
  </si>
  <si>
    <t>KOP 10 1</t>
  </si>
  <si>
    <t>KOP 15 1</t>
  </si>
  <si>
    <t>KVB 18 02</t>
  </si>
  <si>
    <t>KVB 19 01</t>
  </si>
  <si>
    <t>KVB 20 01</t>
  </si>
  <si>
    <t>KVIKA</t>
  </si>
  <si>
    <t>LAFL 03 1</t>
  </si>
  <si>
    <t>LBANK CB 23</t>
  </si>
  <si>
    <t>LBANK CB 25</t>
  </si>
  <si>
    <t>LBANK CBI 24</t>
  </si>
  <si>
    <t>LBANK CBI 26</t>
  </si>
  <si>
    <t>LBANK CBI 28</t>
  </si>
  <si>
    <t>LBANK T2I 29</t>
  </si>
  <si>
    <t>LEQ</t>
  </si>
  <si>
    <t>LNET 09 1</t>
  </si>
  <si>
    <t>LSS040440 GB</t>
  </si>
  <si>
    <t>LSS 08 1</t>
  </si>
  <si>
    <t>LSS150224</t>
  </si>
  <si>
    <t>LSS150434</t>
  </si>
  <si>
    <t>LSS151155</t>
  </si>
  <si>
    <t>LYKILL 16 1</t>
  </si>
  <si>
    <t>LYKILL 23 09</t>
  </si>
  <si>
    <t>LYKILL 23 11</t>
  </si>
  <si>
    <t>LYKILL 24 06</t>
  </si>
  <si>
    <t>MOS 04 1</t>
  </si>
  <si>
    <t>MOS 13 1</t>
  </si>
  <si>
    <t>MOS 15 1</t>
  </si>
  <si>
    <t>MOS 99 1</t>
  </si>
  <si>
    <t>NTH 09 1</t>
  </si>
  <si>
    <t>OR011222</t>
  </si>
  <si>
    <t>OR020934 GB</t>
  </si>
  <si>
    <t>OR 05 1</t>
  </si>
  <si>
    <t>OR090524</t>
  </si>
  <si>
    <t>OR090546</t>
  </si>
  <si>
    <t>OR 09 2</t>
  </si>
  <si>
    <t>OR180255 GB</t>
  </si>
  <si>
    <t>OR231023 GB</t>
  </si>
  <si>
    <t>ORIGO</t>
  </si>
  <si>
    <t>RANGY 09 1</t>
  </si>
  <si>
    <t>RARI 01 1</t>
  </si>
  <si>
    <t>RARI 09 1</t>
  </si>
  <si>
    <t>RARIK 12 1</t>
  </si>
  <si>
    <t>RARIK 13 1</t>
  </si>
  <si>
    <t>RARIK 150538</t>
  </si>
  <si>
    <t>RARIK 151235</t>
  </si>
  <si>
    <t>REG1 12 1</t>
  </si>
  <si>
    <t>REGINN</t>
  </si>
  <si>
    <t>REGINN23 GB</t>
  </si>
  <si>
    <t>REGINN250948</t>
  </si>
  <si>
    <t>REGINN280130</t>
  </si>
  <si>
    <t>REITIR</t>
  </si>
  <si>
    <t>RIKB 22 1026</t>
  </si>
  <si>
    <t>RIKB 23 0515</t>
  </si>
  <si>
    <t>RIKB 25 0612</t>
  </si>
  <si>
    <t>RIKB 28 1115</t>
  </si>
  <si>
    <t>RIKB 31 0124</t>
  </si>
  <si>
    <t>RIKS 26 0216</t>
  </si>
  <si>
    <t>RIKS 30 0701</t>
  </si>
  <si>
    <t>RIKS 33 0321</t>
  </si>
  <si>
    <t>RVK 32 1</t>
  </si>
  <si>
    <t>RVK 53 1</t>
  </si>
  <si>
    <t>RVKG 48 1</t>
  </si>
  <si>
    <t>RVKN 35 1</t>
  </si>
  <si>
    <t>RVKNG 40 1</t>
  </si>
  <si>
    <t>SIMINN</t>
  </si>
  <si>
    <t>SJOVA</t>
  </si>
  <si>
    <t>SKEL</t>
  </si>
  <si>
    <t>SVN</t>
  </si>
  <si>
    <t>SYN</t>
  </si>
  <si>
    <t>TM 15 1</t>
  </si>
  <si>
    <t>VEDS1 14 01</t>
  </si>
  <si>
    <t>VEDS2 17 01</t>
  </si>
  <si>
    <t>VEST 04 1</t>
  </si>
  <si>
    <t>VIS</t>
  </si>
  <si>
    <t>VIS 16 1</t>
  </si>
  <si>
    <t>VIV 14 1</t>
  </si>
  <si>
    <t>Closing prices for given day</t>
  </si>
  <si>
    <t>OSSRu</t>
  </si>
  <si>
    <t>HEIMA</t>
  </si>
  <si>
    <t>STRAX</t>
  </si>
  <si>
    <t>IZAFE B</t>
  </si>
  <si>
    <t>CFISH</t>
  </si>
  <si>
    <t>2CUREX</t>
  </si>
  <si>
    <t>LIPI</t>
  </si>
  <si>
    <t>SCOUT</t>
  </si>
  <si>
    <t>LEDIBOND</t>
  </si>
  <si>
    <t>SIGN B</t>
  </si>
  <si>
    <t>ACOU</t>
  </si>
  <si>
    <t>Ref. date</t>
  </si>
  <si>
    <t xml:space="preserve">          KODIAK Excel</t>
  </si>
  <si>
    <t>From</t>
  </si>
  <si>
    <t>To</t>
  </si>
  <si>
    <t>Ask</t>
  </si>
  <si>
    <t>Bid</t>
  </si>
  <si>
    <t>NumberOfShares</t>
  </si>
  <si>
    <t>NumberOfTrades</t>
  </si>
  <si>
    <t>OfficialLast</t>
  </si>
  <si>
    <t>PaidFirst</t>
  </si>
  <si>
    <t>PaidHigh</t>
  </si>
  <si>
    <t>PaidLast</t>
  </si>
  <si>
    <t>PaidLow</t>
  </si>
  <si>
    <t>TradedAmount</t>
  </si>
  <si>
    <t>VolumeTraded</t>
  </si>
  <si>
    <t>Chart</t>
  </si>
  <si>
    <t>ALVO</t>
  </si>
  <si>
    <t>SIL 21 1</t>
  </si>
  <si>
    <t>ACFII 18 1</t>
  </si>
  <si>
    <t>AL101227</t>
  </si>
  <si>
    <t>AL120625</t>
  </si>
  <si>
    <t>AL261022</t>
  </si>
  <si>
    <t>AL280629</t>
  </si>
  <si>
    <t>ARBO 31 GSB</t>
  </si>
  <si>
    <t>ARION 24 1020 GB</t>
  </si>
  <si>
    <t>ARION 26 1222 GB</t>
  </si>
  <si>
    <t>ARION CB 27</t>
  </si>
  <si>
    <t>BRIM 221026 GB</t>
  </si>
  <si>
    <t>EIK 100327</t>
  </si>
  <si>
    <t>EIK 141233</t>
  </si>
  <si>
    <t>EIK 23 1</t>
  </si>
  <si>
    <t>EIK 24 1</t>
  </si>
  <si>
    <t>FO-LB 240602</t>
  </si>
  <si>
    <t>HAGA 181024</t>
  </si>
  <si>
    <t>HEIM070826</t>
  </si>
  <si>
    <t>HEIM071248</t>
  </si>
  <si>
    <t>HEIM100646</t>
  </si>
  <si>
    <t>ICESEA 22 1005</t>
  </si>
  <si>
    <t>ICESEA 22 1202</t>
  </si>
  <si>
    <t>ICESEA 25 06</t>
  </si>
  <si>
    <t>ISB CBF 27</t>
  </si>
  <si>
    <t>ITHAKA 070627</t>
  </si>
  <si>
    <t>ITHAKA 291128</t>
  </si>
  <si>
    <t>KVB 21 01</t>
  </si>
  <si>
    <t>KVB 21 02</t>
  </si>
  <si>
    <t>KVIKA 24 1119</t>
  </si>
  <si>
    <t>KVIKA 24 1216 GB</t>
  </si>
  <si>
    <t>KVIKA 32 0112</t>
  </si>
  <si>
    <t>LBANK CB 27</t>
  </si>
  <si>
    <t>LL 010641 GB</t>
  </si>
  <si>
    <t>LSB280829 GB</t>
  </si>
  <si>
    <t>LSS 39 0303</t>
  </si>
  <si>
    <t>NOVA</t>
  </si>
  <si>
    <t>OLGERD</t>
  </si>
  <si>
    <t>OR180242 GB</t>
  </si>
  <si>
    <t>RARIK 011025</t>
  </si>
  <si>
    <t>RARIK 011040</t>
  </si>
  <si>
    <t>REGINN27 GB</t>
  </si>
  <si>
    <t>REGINN280429</t>
  </si>
  <si>
    <t>REITIR150527</t>
  </si>
  <si>
    <t>REITIR150528</t>
  </si>
  <si>
    <t>REITIR150537</t>
  </si>
  <si>
    <t>RIKB 24 0415</t>
  </si>
  <si>
    <t>RIKB 42 0217</t>
  </si>
  <si>
    <t>RIKS 37 0115</t>
  </si>
  <si>
    <t>RIKV 22 0921</t>
  </si>
  <si>
    <t>RIKV 22 1019</t>
  </si>
  <si>
    <t>RVKN 24 1</t>
  </si>
  <si>
    <t>SIMINN221007</t>
  </si>
  <si>
    <t>UR 151124</t>
  </si>
  <si>
    <t>UR 151128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</si>
</sst>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-* #,##0.0_-;\-* #,##0.0_-;_-* &quot;-&quot;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1" fontId="3" fillId="0" borderId="0" applyFont="0" applyFill="0" applyBorder="0" applyAlignment="0" applyProtection="0"/>
  </cellStyleXfs>
  <cellXfs count="19">
    <xf numFmtId="0" fontId="0" fillId="0" borderId="0" xfId="0"/>
    <xf numFmtId="0" fontId="1" fillId="0" borderId="0" xfId="0" applyFont="1"/>
    <xf numFmtId="14" fontId="0" fillId="0" borderId="0" xfId="0" applyNumberFormat="1"/>
    <xf numFmtId="22" fontId="0" fillId="0" borderId="0" xfId="0" applyNumberFormat="1"/>
    <xf numFmtId="22" fontId="1" fillId="0" borderId="0" xfId="0" applyNumberFormat="1" applyFont="1"/>
    <xf numFmtId="0" fontId="2" fillId="0" borderId="0" xfId="0" applyFont="1"/>
    <xf numFmtId="0" fontId="0" fillId="2" borderId="1" xfId="0" applyFill="1" applyBorder="1" applyAlignment="1">
      <alignment horizontal="right"/>
    </xf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0" fontId="1" fillId="0" borderId="1" xfId="0" applyFont="1" applyBorder="1"/>
    <xf numFmtId="0" fontId="1" fillId="0" borderId="2" xfId="0" applyFont="1" applyBorder="1"/>
    <xf numFmtId="22" fontId="1" fillId="0" borderId="2" xfId="0" applyNumberFormat="1" applyFont="1" applyBorder="1"/>
    <xf numFmtId="41" fontId="0" fillId="0" borderId="0" xfId="1" applyFont="1"/>
    <xf numFmtId="164" fontId="0" fillId="0" borderId="0" xfId="1" applyNumberFormat="1" applyFont="1"/>
    <xf numFmtId="0" fontId="0" fillId="0" borderId="2" xfId="0" applyBorder="1"/>
    <xf numFmtId="14" fontId="0" fillId="0" borderId="2" xfId="0" applyNumberFormat="1" applyBorder="1"/>
    <xf numFmtId="0" fontId="1" fillId="0" borderId="1" xfId="0" applyFont="1" applyBorder="1" applyAlignment="1">
      <alignment horizontal="left"/>
    </xf>
    <xf numFmtId="0" fontId="0" fillId="3" borderId="0" xfId="0" applyFill="1" applyAlignment="1">
      <alignment horizontal="center"/>
    </xf>
    <xf numFmtId="0" fontId="0" fillId="2" borderId="1" xfId="0" applyFill="1" applyBorder="1" applyAlignment="1">
      <alignment horizontal="left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Staðfest dagslokaverð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s-I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'Gengi hultabréfa'!$D$10</c:f>
              <c:strCache>
                <c:ptCount val="1"/>
                <c:pt idx="0">
                  <c:v>Staðfest dagslokaverð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'Gengi hultabréfa'!$C$11:$C$261</c:f>
              <c:numCache>
                <c:formatCode>m/d/yyyy</c:formatCode>
                <c:ptCount val="251"/>
                <c:pt idx="0">
                  <c:v>44439</c:v>
                </c:pt>
                <c:pt idx="1">
                  <c:v>44440</c:v>
                </c:pt>
                <c:pt idx="2">
                  <c:v>44441</c:v>
                </c:pt>
                <c:pt idx="3">
                  <c:v>44442</c:v>
                </c:pt>
                <c:pt idx="4">
                  <c:v>44445</c:v>
                </c:pt>
                <c:pt idx="5">
                  <c:v>44446</c:v>
                </c:pt>
                <c:pt idx="6">
                  <c:v>44447</c:v>
                </c:pt>
                <c:pt idx="7">
                  <c:v>44448</c:v>
                </c:pt>
                <c:pt idx="8">
                  <c:v>44449</c:v>
                </c:pt>
                <c:pt idx="9">
                  <c:v>44452</c:v>
                </c:pt>
                <c:pt idx="10">
                  <c:v>44453</c:v>
                </c:pt>
                <c:pt idx="11">
                  <c:v>44454</c:v>
                </c:pt>
                <c:pt idx="12">
                  <c:v>44455</c:v>
                </c:pt>
                <c:pt idx="13">
                  <c:v>44456</c:v>
                </c:pt>
                <c:pt idx="14">
                  <c:v>44459</c:v>
                </c:pt>
                <c:pt idx="15">
                  <c:v>44460</c:v>
                </c:pt>
                <c:pt idx="16">
                  <c:v>44461</c:v>
                </c:pt>
                <c:pt idx="17">
                  <c:v>44462</c:v>
                </c:pt>
                <c:pt idx="18">
                  <c:v>44463</c:v>
                </c:pt>
                <c:pt idx="19">
                  <c:v>44466</c:v>
                </c:pt>
                <c:pt idx="20">
                  <c:v>44467</c:v>
                </c:pt>
                <c:pt idx="21">
                  <c:v>44468</c:v>
                </c:pt>
                <c:pt idx="22">
                  <c:v>44469</c:v>
                </c:pt>
                <c:pt idx="23">
                  <c:v>44470</c:v>
                </c:pt>
                <c:pt idx="24">
                  <c:v>44473</c:v>
                </c:pt>
                <c:pt idx="25">
                  <c:v>44474</c:v>
                </c:pt>
                <c:pt idx="26">
                  <c:v>44475</c:v>
                </c:pt>
                <c:pt idx="27">
                  <c:v>44476</c:v>
                </c:pt>
                <c:pt idx="28">
                  <c:v>44477</c:v>
                </c:pt>
                <c:pt idx="29">
                  <c:v>44480</c:v>
                </c:pt>
                <c:pt idx="30">
                  <c:v>44481</c:v>
                </c:pt>
                <c:pt idx="31">
                  <c:v>44482</c:v>
                </c:pt>
                <c:pt idx="32">
                  <c:v>44483</c:v>
                </c:pt>
                <c:pt idx="33">
                  <c:v>44484</c:v>
                </c:pt>
                <c:pt idx="34">
                  <c:v>44487</c:v>
                </c:pt>
                <c:pt idx="35">
                  <c:v>44488</c:v>
                </c:pt>
                <c:pt idx="36">
                  <c:v>44489</c:v>
                </c:pt>
                <c:pt idx="37">
                  <c:v>44490</c:v>
                </c:pt>
                <c:pt idx="38">
                  <c:v>44491</c:v>
                </c:pt>
                <c:pt idx="39">
                  <c:v>44494</c:v>
                </c:pt>
                <c:pt idx="40">
                  <c:v>44495</c:v>
                </c:pt>
                <c:pt idx="41">
                  <c:v>44496</c:v>
                </c:pt>
                <c:pt idx="42">
                  <c:v>44497</c:v>
                </c:pt>
                <c:pt idx="43">
                  <c:v>44498</c:v>
                </c:pt>
                <c:pt idx="44">
                  <c:v>44501</c:v>
                </c:pt>
                <c:pt idx="45">
                  <c:v>44502</c:v>
                </c:pt>
                <c:pt idx="46">
                  <c:v>44503</c:v>
                </c:pt>
                <c:pt idx="47">
                  <c:v>44504</c:v>
                </c:pt>
                <c:pt idx="48">
                  <c:v>44505</c:v>
                </c:pt>
                <c:pt idx="49">
                  <c:v>44508</c:v>
                </c:pt>
                <c:pt idx="50">
                  <c:v>44509</c:v>
                </c:pt>
                <c:pt idx="51">
                  <c:v>44510</c:v>
                </c:pt>
                <c:pt idx="52">
                  <c:v>44511</c:v>
                </c:pt>
                <c:pt idx="53">
                  <c:v>44512</c:v>
                </c:pt>
                <c:pt idx="54">
                  <c:v>44515</c:v>
                </c:pt>
                <c:pt idx="55">
                  <c:v>44516</c:v>
                </c:pt>
                <c:pt idx="56">
                  <c:v>44517</c:v>
                </c:pt>
                <c:pt idx="57">
                  <c:v>44518</c:v>
                </c:pt>
                <c:pt idx="58">
                  <c:v>44519</c:v>
                </c:pt>
                <c:pt idx="59">
                  <c:v>44522</c:v>
                </c:pt>
                <c:pt idx="60">
                  <c:v>44523</c:v>
                </c:pt>
                <c:pt idx="61">
                  <c:v>44524</c:v>
                </c:pt>
                <c:pt idx="62">
                  <c:v>44525</c:v>
                </c:pt>
                <c:pt idx="63">
                  <c:v>44526</c:v>
                </c:pt>
                <c:pt idx="64">
                  <c:v>44529</c:v>
                </c:pt>
                <c:pt idx="65">
                  <c:v>44530</c:v>
                </c:pt>
                <c:pt idx="66">
                  <c:v>44531</c:v>
                </c:pt>
                <c:pt idx="67">
                  <c:v>44532</c:v>
                </c:pt>
                <c:pt idx="68">
                  <c:v>44533</c:v>
                </c:pt>
                <c:pt idx="69">
                  <c:v>44536</c:v>
                </c:pt>
                <c:pt idx="70">
                  <c:v>44537</c:v>
                </c:pt>
                <c:pt idx="71">
                  <c:v>44538</c:v>
                </c:pt>
                <c:pt idx="72">
                  <c:v>44539</c:v>
                </c:pt>
                <c:pt idx="73">
                  <c:v>44540</c:v>
                </c:pt>
                <c:pt idx="74">
                  <c:v>44543</c:v>
                </c:pt>
                <c:pt idx="75">
                  <c:v>44544</c:v>
                </c:pt>
                <c:pt idx="76">
                  <c:v>44545</c:v>
                </c:pt>
                <c:pt idx="77">
                  <c:v>44546</c:v>
                </c:pt>
                <c:pt idx="78">
                  <c:v>44547</c:v>
                </c:pt>
                <c:pt idx="79">
                  <c:v>44550</c:v>
                </c:pt>
                <c:pt idx="80">
                  <c:v>44551</c:v>
                </c:pt>
                <c:pt idx="81">
                  <c:v>44552</c:v>
                </c:pt>
                <c:pt idx="82">
                  <c:v>44553</c:v>
                </c:pt>
                <c:pt idx="83">
                  <c:v>44557</c:v>
                </c:pt>
                <c:pt idx="84">
                  <c:v>44558</c:v>
                </c:pt>
                <c:pt idx="85">
                  <c:v>44559</c:v>
                </c:pt>
                <c:pt idx="86">
                  <c:v>44560</c:v>
                </c:pt>
                <c:pt idx="87">
                  <c:v>44564</c:v>
                </c:pt>
                <c:pt idx="88">
                  <c:v>44565</c:v>
                </c:pt>
                <c:pt idx="89">
                  <c:v>44566</c:v>
                </c:pt>
                <c:pt idx="90">
                  <c:v>44567</c:v>
                </c:pt>
                <c:pt idx="91">
                  <c:v>44568</c:v>
                </c:pt>
                <c:pt idx="92">
                  <c:v>44571</c:v>
                </c:pt>
                <c:pt idx="93">
                  <c:v>44572</c:v>
                </c:pt>
                <c:pt idx="94">
                  <c:v>44573</c:v>
                </c:pt>
                <c:pt idx="95">
                  <c:v>44574</c:v>
                </c:pt>
                <c:pt idx="96">
                  <c:v>44575</c:v>
                </c:pt>
                <c:pt idx="97">
                  <c:v>44578</c:v>
                </c:pt>
                <c:pt idx="98">
                  <c:v>44579</c:v>
                </c:pt>
                <c:pt idx="99">
                  <c:v>44580</c:v>
                </c:pt>
                <c:pt idx="100">
                  <c:v>44581</c:v>
                </c:pt>
                <c:pt idx="101">
                  <c:v>44582</c:v>
                </c:pt>
                <c:pt idx="102">
                  <c:v>44585</c:v>
                </c:pt>
                <c:pt idx="103">
                  <c:v>44586</c:v>
                </c:pt>
                <c:pt idx="104">
                  <c:v>44587</c:v>
                </c:pt>
                <c:pt idx="105">
                  <c:v>44588</c:v>
                </c:pt>
                <c:pt idx="106">
                  <c:v>44589</c:v>
                </c:pt>
                <c:pt idx="107">
                  <c:v>44592</c:v>
                </c:pt>
                <c:pt idx="108">
                  <c:v>44593</c:v>
                </c:pt>
                <c:pt idx="109">
                  <c:v>44594</c:v>
                </c:pt>
                <c:pt idx="110">
                  <c:v>44595</c:v>
                </c:pt>
                <c:pt idx="111">
                  <c:v>44596</c:v>
                </c:pt>
                <c:pt idx="112">
                  <c:v>44599</c:v>
                </c:pt>
                <c:pt idx="113">
                  <c:v>44600</c:v>
                </c:pt>
                <c:pt idx="114">
                  <c:v>44601</c:v>
                </c:pt>
                <c:pt idx="115">
                  <c:v>44602</c:v>
                </c:pt>
                <c:pt idx="116">
                  <c:v>44603</c:v>
                </c:pt>
                <c:pt idx="117">
                  <c:v>44606</c:v>
                </c:pt>
                <c:pt idx="118">
                  <c:v>44607</c:v>
                </c:pt>
                <c:pt idx="119">
                  <c:v>44608</c:v>
                </c:pt>
                <c:pt idx="120">
                  <c:v>44609</c:v>
                </c:pt>
                <c:pt idx="121">
                  <c:v>44610</c:v>
                </c:pt>
                <c:pt idx="122">
                  <c:v>44613</c:v>
                </c:pt>
                <c:pt idx="123">
                  <c:v>44614</c:v>
                </c:pt>
                <c:pt idx="124">
                  <c:v>44615</c:v>
                </c:pt>
                <c:pt idx="125">
                  <c:v>44616</c:v>
                </c:pt>
                <c:pt idx="126">
                  <c:v>44617</c:v>
                </c:pt>
                <c:pt idx="127">
                  <c:v>44620</c:v>
                </c:pt>
                <c:pt idx="128">
                  <c:v>44621</c:v>
                </c:pt>
                <c:pt idx="129">
                  <c:v>44622</c:v>
                </c:pt>
                <c:pt idx="130">
                  <c:v>44623</c:v>
                </c:pt>
                <c:pt idx="131">
                  <c:v>44624</c:v>
                </c:pt>
                <c:pt idx="132">
                  <c:v>44627</c:v>
                </c:pt>
                <c:pt idx="133">
                  <c:v>44628</c:v>
                </c:pt>
                <c:pt idx="134">
                  <c:v>44629</c:v>
                </c:pt>
                <c:pt idx="135">
                  <c:v>44630</c:v>
                </c:pt>
                <c:pt idx="136">
                  <c:v>44631</c:v>
                </c:pt>
                <c:pt idx="137">
                  <c:v>44634</c:v>
                </c:pt>
                <c:pt idx="138">
                  <c:v>44635</c:v>
                </c:pt>
                <c:pt idx="139">
                  <c:v>44636</c:v>
                </c:pt>
                <c:pt idx="140">
                  <c:v>44637</c:v>
                </c:pt>
                <c:pt idx="141">
                  <c:v>44638</c:v>
                </c:pt>
                <c:pt idx="142">
                  <c:v>44641</c:v>
                </c:pt>
                <c:pt idx="143">
                  <c:v>44642</c:v>
                </c:pt>
                <c:pt idx="144">
                  <c:v>44643</c:v>
                </c:pt>
                <c:pt idx="145">
                  <c:v>44644</c:v>
                </c:pt>
                <c:pt idx="146">
                  <c:v>44645</c:v>
                </c:pt>
                <c:pt idx="147">
                  <c:v>44648</c:v>
                </c:pt>
                <c:pt idx="148">
                  <c:v>44649</c:v>
                </c:pt>
                <c:pt idx="149">
                  <c:v>44650</c:v>
                </c:pt>
                <c:pt idx="150">
                  <c:v>44651</c:v>
                </c:pt>
                <c:pt idx="151">
                  <c:v>44652</c:v>
                </c:pt>
                <c:pt idx="152">
                  <c:v>44655</c:v>
                </c:pt>
                <c:pt idx="153">
                  <c:v>44656</c:v>
                </c:pt>
                <c:pt idx="154">
                  <c:v>44657</c:v>
                </c:pt>
                <c:pt idx="155">
                  <c:v>44658</c:v>
                </c:pt>
                <c:pt idx="156">
                  <c:v>44659</c:v>
                </c:pt>
                <c:pt idx="157">
                  <c:v>44662</c:v>
                </c:pt>
                <c:pt idx="158">
                  <c:v>44663</c:v>
                </c:pt>
                <c:pt idx="159">
                  <c:v>44664</c:v>
                </c:pt>
                <c:pt idx="160">
                  <c:v>44670</c:v>
                </c:pt>
                <c:pt idx="161">
                  <c:v>44671</c:v>
                </c:pt>
                <c:pt idx="162">
                  <c:v>44673</c:v>
                </c:pt>
                <c:pt idx="163">
                  <c:v>44676</c:v>
                </c:pt>
                <c:pt idx="164">
                  <c:v>44677</c:v>
                </c:pt>
                <c:pt idx="165">
                  <c:v>44678</c:v>
                </c:pt>
                <c:pt idx="166">
                  <c:v>44679</c:v>
                </c:pt>
                <c:pt idx="167">
                  <c:v>44680</c:v>
                </c:pt>
                <c:pt idx="168">
                  <c:v>44683</c:v>
                </c:pt>
                <c:pt idx="169">
                  <c:v>44684</c:v>
                </c:pt>
                <c:pt idx="170">
                  <c:v>44685</c:v>
                </c:pt>
                <c:pt idx="171">
                  <c:v>44686</c:v>
                </c:pt>
                <c:pt idx="172">
                  <c:v>44687</c:v>
                </c:pt>
                <c:pt idx="173">
                  <c:v>44690</c:v>
                </c:pt>
                <c:pt idx="174">
                  <c:v>44691</c:v>
                </c:pt>
                <c:pt idx="175">
                  <c:v>44692</c:v>
                </c:pt>
                <c:pt idx="176">
                  <c:v>44693</c:v>
                </c:pt>
                <c:pt idx="177">
                  <c:v>44694</c:v>
                </c:pt>
                <c:pt idx="178">
                  <c:v>44697</c:v>
                </c:pt>
                <c:pt idx="179">
                  <c:v>44698</c:v>
                </c:pt>
                <c:pt idx="180">
                  <c:v>44699</c:v>
                </c:pt>
                <c:pt idx="181">
                  <c:v>44700</c:v>
                </c:pt>
                <c:pt idx="182">
                  <c:v>44701</c:v>
                </c:pt>
                <c:pt idx="183">
                  <c:v>44704</c:v>
                </c:pt>
                <c:pt idx="184">
                  <c:v>44705</c:v>
                </c:pt>
                <c:pt idx="185">
                  <c:v>44706</c:v>
                </c:pt>
                <c:pt idx="186">
                  <c:v>44708</c:v>
                </c:pt>
                <c:pt idx="187">
                  <c:v>44711</c:v>
                </c:pt>
                <c:pt idx="188">
                  <c:v>44712</c:v>
                </c:pt>
                <c:pt idx="189">
                  <c:v>44713</c:v>
                </c:pt>
                <c:pt idx="190">
                  <c:v>44714</c:v>
                </c:pt>
                <c:pt idx="191">
                  <c:v>44715</c:v>
                </c:pt>
                <c:pt idx="192">
                  <c:v>44719</c:v>
                </c:pt>
                <c:pt idx="193">
                  <c:v>44720</c:v>
                </c:pt>
                <c:pt idx="194">
                  <c:v>44721</c:v>
                </c:pt>
                <c:pt idx="195">
                  <c:v>44722</c:v>
                </c:pt>
                <c:pt idx="196">
                  <c:v>44725</c:v>
                </c:pt>
                <c:pt idx="197">
                  <c:v>44726</c:v>
                </c:pt>
                <c:pt idx="198">
                  <c:v>44727</c:v>
                </c:pt>
                <c:pt idx="199">
                  <c:v>44728</c:v>
                </c:pt>
                <c:pt idx="200">
                  <c:v>44732</c:v>
                </c:pt>
                <c:pt idx="201">
                  <c:v>44733</c:v>
                </c:pt>
                <c:pt idx="202">
                  <c:v>44734</c:v>
                </c:pt>
                <c:pt idx="203">
                  <c:v>44735</c:v>
                </c:pt>
                <c:pt idx="204">
                  <c:v>44736</c:v>
                </c:pt>
                <c:pt idx="205">
                  <c:v>44739</c:v>
                </c:pt>
                <c:pt idx="206">
                  <c:v>44740</c:v>
                </c:pt>
                <c:pt idx="207">
                  <c:v>44741</c:v>
                </c:pt>
                <c:pt idx="208">
                  <c:v>44742</c:v>
                </c:pt>
                <c:pt idx="209">
                  <c:v>44743</c:v>
                </c:pt>
                <c:pt idx="210">
                  <c:v>44746</c:v>
                </c:pt>
                <c:pt idx="211">
                  <c:v>44747</c:v>
                </c:pt>
                <c:pt idx="212">
                  <c:v>44748</c:v>
                </c:pt>
                <c:pt idx="213">
                  <c:v>44749</c:v>
                </c:pt>
                <c:pt idx="214">
                  <c:v>44750</c:v>
                </c:pt>
                <c:pt idx="215">
                  <c:v>44753</c:v>
                </c:pt>
                <c:pt idx="216">
                  <c:v>44754</c:v>
                </c:pt>
                <c:pt idx="217">
                  <c:v>44755</c:v>
                </c:pt>
                <c:pt idx="218">
                  <c:v>44756</c:v>
                </c:pt>
                <c:pt idx="219">
                  <c:v>44757</c:v>
                </c:pt>
                <c:pt idx="220">
                  <c:v>44760</c:v>
                </c:pt>
                <c:pt idx="221">
                  <c:v>44761</c:v>
                </c:pt>
                <c:pt idx="222">
                  <c:v>44762</c:v>
                </c:pt>
                <c:pt idx="223">
                  <c:v>44763</c:v>
                </c:pt>
                <c:pt idx="224">
                  <c:v>44764</c:v>
                </c:pt>
                <c:pt idx="225">
                  <c:v>44767</c:v>
                </c:pt>
                <c:pt idx="226">
                  <c:v>44768</c:v>
                </c:pt>
                <c:pt idx="227">
                  <c:v>44769</c:v>
                </c:pt>
                <c:pt idx="228">
                  <c:v>44770</c:v>
                </c:pt>
                <c:pt idx="229">
                  <c:v>44771</c:v>
                </c:pt>
                <c:pt idx="230">
                  <c:v>44775</c:v>
                </c:pt>
                <c:pt idx="231">
                  <c:v>44776</c:v>
                </c:pt>
                <c:pt idx="232">
                  <c:v>44777</c:v>
                </c:pt>
                <c:pt idx="233">
                  <c:v>44778</c:v>
                </c:pt>
                <c:pt idx="234">
                  <c:v>44781</c:v>
                </c:pt>
                <c:pt idx="235">
                  <c:v>44782</c:v>
                </c:pt>
                <c:pt idx="236">
                  <c:v>44783</c:v>
                </c:pt>
                <c:pt idx="237">
                  <c:v>44784</c:v>
                </c:pt>
                <c:pt idx="238">
                  <c:v>44785</c:v>
                </c:pt>
                <c:pt idx="239">
                  <c:v>44788</c:v>
                </c:pt>
                <c:pt idx="240">
                  <c:v>44789</c:v>
                </c:pt>
                <c:pt idx="241">
                  <c:v>44790</c:v>
                </c:pt>
                <c:pt idx="242">
                  <c:v>44791</c:v>
                </c:pt>
                <c:pt idx="243">
                  <c:v>44792</c:v>
                </c:pt>
                <c:pt idx="244">
                  <c:v>44795</c:v>
                </c:pt>
                <c:pt idx="245">
                  <c:v>44796</c:v>
                </c:pt>
                <c:pt idx="246">
                  <c:v>44797</c:v>
                </c:pt>
                <c:pt idx="247">
                  <c:v>44798</c:v>
                </c:pt>
                <c:pt idx="248">
                  <c:v>44799</c:v>
                </c:pt>
                <c:pt idx="249">
                  <c:v>44802</c:v>
                </c:pt>
                <c:pt idx="250">
                  <c:v>44803</c:v>
                </c:pt>
              </c:numCache>
            </c:numRef>
          </c:cat>
          <c:val>
            <c:numRef>
              <c:f>'Gengi hultabréfa'!$D$11:$D$261</c:f>
              <c:numCache>
                <c:formatCode>General</c:formatCode>
                <c:ptCount val="251"/>
                <c:pt idx="0">
                  <c:v>973</c:v>
                </c:pt>
                <c:pt idx="1">
                  <c:v>970</c:v>
                </c:pt>
                <c:pt idx="2">
                  <c:v>964</c:v>
                </c:pt>
                <c:pt idx="3">
                  <c:v>968</c:v>
                </c:pt>
                <c:pt idx="4">
                  <c:v>968</c:v>
                </c:pt>
                <c:pt idx="5">
                  <c:v>970</c:v>
                </c:pt>
                <c:pt idx="6">
                  <c:v>968</c:v>
                </c:pt>
                <c:pt idx="7">
                  <c:v>968</c:v>
                </c:pt>
                <c:pt idx="8">
                  <c:v>958</c:v>
                </c:pt>
                <c:pt idx="9">
                  <c:v>950</c:v>
                </c:pt>
                <c:pt idx="10">
                  <c:v>938</c:v>
                </c:pt>
                <c:pt idx="11">
                  <c:v>921</c:v>
                </c:pt>
                <c:pt idx="12">
                  <c:v>936</c:v>
                </c:pt>
                <c:pt idx="13">
                  <c:v>932</c:v>
                </c:pt>
                <c:pt idx="14">
                  <c:v>904</c:v>
                </c:pt>
                <c:pt idx="15">
                  <c:v>892</c:v>
                </c:pt>
                <c:pt idx="16">
                  <c:v>900</c:v>
                </c:pt>
                <c:pt idx="17">
                  <c:v>882</c:v>
                </c:pt>
                <c:pt idx="18">
                  <c:v>900</c:v>
                </c:pt>
                <c:pt idx="19">
                  <c:v>914</c:v>
                </c:pt>
                <c:pt idx="20">
                  <c:v>898</c:v>
                </c:pt>
                <c:pt idx="21">
                  <c:v>876</c:v>
                </c:pt>
                <c:pt idx="22">
                  <c:v>904</c:v>
                </c:pt>
                <c:pt idx="23">
                  <c:v>890</c:v>
                </c:pt>
                <c:pt idx="24">
                  <c:v>866</c:v>
                </c:pt>
                <c:pt idx="25">
                  <c:v>862</c:v>
                </c:pt>
                <c:pt idx="26">
                  <c:v>858</c:v>
                </c:pt>
                <c:pt idx="27">
                  <c:v>868</c:v>
                </c:pt>
                <c:pt idx="28">
                  <c:v>868</c:v>
                </c:pt>
                <c:pt idx="29">
                  <c:v>852</c:v>
                </c:pt>
                <c:pt idx="30">
                  <c:v>870</c:v>
                </c:pt>
                <c:pt idx="31">
                  <c:v>870</c:v>
                </c:pt>
                <c:pt idx="32">
                  <c:v>896</c:v>
                </c:pt>
                <c:pt idx="33">
                  <c:v>890</c:v>
                </c:pt>
                <c:pt idx="34">
                  <c:v>884</c:v>
                </c:pt>
                <c:pt idx="35">
                  <c:v>875</c:v>
                </c:pt>
                <c:pt idx="36">
                  <c:v>860</c:v>
                </c:pt>
                <c:pt idx="37">
                  <c:v>836</c:v>
                </c:pt>
                <c:pt idx="38">
                  <c:v>812</c:v>
                </c:pt>
                <c:pt idx="39">
                  <c:v>826</c:v>
                </c:pt>
                <c:pt idx="40">
                  <c:v>848</c:v>
                </c:pt>
                <c:pt idx="41">
                  <c:v>850</c:v>
                </c:pt>
                <c:pt idx="42">
                  <c:v>848</c:v>
                </c:pt>
                <c:pt idx="43">
                  <c:v>864</c:v>
                </c:pt>
                <c:pt idx="44">
                  <c:v>854</c:v>
                </c:pt>
                <c:pt idx="45">
                  <c:v>884</c:v>
                </c:pt>
                <c:pt idx="46">
                  <c:v>884</c:v>
                </c:pt>
                <c:pt idx="47">
                  <c:v>860</c:v>
                </c:pt>
                <c:pt idx="48">
                  <c:v>860</c:v>
                </c:pt>
                <c:pt idx="49">
                  <c:v>854</c:v>
                </c:pt>
                <c:pt idx="50">
                  <c:v>854</c:v>
                </c:pt>
                <c:pt idx="51">
                  <c:v>859</c:v>
                </c:pt>
                <c:pt idx="52">
                  <c:v>868</c:v>
                </c:pt>
                <c:pt idx="53">
                  <c:v>858</c:v>
                </c:pt>
                <c:pt idx="54">
                  <c:v>870</c:v>
                </c:pt>
                <c:pt idx="55">
                  <c:v>870</c:v>
                </c:pt>
                <c:pt idx="56">
                  <c:v>874</c:v>
                </c:pt>
                <c:pt idx="57">
                  <c:v>860</c:v>
                </c:pt>
                <c:pt idx="58">
                  <c:v>842</c:v>
                </c:pt>
                <c:pt idx="59">
                  <c:v>848</c:v>
                </c:pt>
                <c:pt idx="60">
                  <c:v>846</c:v>
                </c:pt>
                <c:pt idx="61">
                  <c:v>840</c:v>
                </c:pt>
                <c:pt idx="62">
                  <c:v>840</c:v>
                </c:pt>
                <c:pt idx="63">
                  <c:v>814</c:v>
                </c:pt>
                <c:pt idx="64">
                  <c:v>828</c:v>
                </c:pt>
                <c:pt idx="65">
                  <c:v>826</c:v>
                </c:pt>
                <c:pt idx="66">
                  <c:v>838</c:v>
                </c:pt>
                <c:pt idx="67">
                  <c:v>838</c:v>
                </c:pt>
                <c:pt idx="68">
                  <c:v>836</c:v>
                </c:pt>
                <c:pt idx="69">
                  <c:v>838</c:v>
                </c:pt>
                <c:pt idx="70">
                  <c:v>846</c:v>
                </c:pt>
                <c:pt idx="71">
                  <c:v>856</c:v>
                </c:pt>
                <c:pt idx="72">
                  <c:v>858</c:v>
                </c:pt>
                <c:pt idx="73">
                  <c:v>854</c:v>
                </c:pt>
                <c:pt idx="74">
                  <c:v>842</c:v>
                </c:pt>
                <c:pt idx="75">
                  <c:v>830</c:v>
                </c:pt>
                <c:pt idx="76">
                  <c:v>838</c:v>
                </c:pt>
                <c:pt idx="77">
                  <c:v>832</c:v>
                </c:pt>
                <c:pt idx="78">
                  <c:v>832</c:v>
                </c:pt>
                <c:pt idx="79">
                  <c:v>820</c:v>
                </c:pt>
                <c:pt idx="80">
                  <c:v>841</c:v>
                </c:pt>
                <c:pt idx="81">
                  <c:v>844</c:v>
                </c:pt>
                <c:pt idx="82">
                  <c:v>864</c:v>
                </c:pt>
                <c:pt idx="83">
                  <c:v>872</c:v>
                </c:pt>
                <c:pt idx="84">
                  <c:v>870</c:v>
                </c:pt>
                <c:pt idx="85">
                  <c:v>872</c:v>
                </c:pt>
                <c:pt idx="86">
                  <c:v>874</c:v>
                </c:pt>
                <c:pt idx="87">
                  <c:v>876</c:v>
                </c:pt>
                <c:pt idx="88">
                  <c:v>888</c:v>
                </c:pt>
                <c:pt idx="89">
                  <c:v>882</c:v>
                </c:pt>
                <c:pt idx="90">
                  <c:v>862</c:v>
                </c:pt>
                <c:pt idx="91">
                  <c:v>862</c:v>
                </c:pt>
                <c:pt idx="92">
                  <c:v>840</c:v>
                </c:pt>
                <c:pt idx="93">
                  <c:v>840</c:v>
                </c:pt>
                <c:pt idx="94">
                  <c:v>846</c:v>
                </c:pt>
                <c:pt idx="95">
                  <c:v>838</c:v>
                </c:pt>
                <c:pt idx="96">
                  <c:v>838</c:v>
                </c:pt>
                <c:pt idx="97">
                  <c:v>830</c:v>
                </c:pt>
                <c:pt idx="98">
                  <c:v>838</c:v>
                </c:pt>
                <c:pt idx="99">
                  <c:v>838</c:v>
                </c:pt>
                <c:pt idx="100">
                  <c:v>840</c:v>
                </c:pt>
                <c:pt idx="101">
                  <c:v>820</c:v>
                </c:pt>
                <c:pt idx="102">
                  <c:v>800</c:v>
                </c:pt>
                <c:pt idx="103">
                  <c:v>798</c:v>
                </c:pt>
                <c:pt idx="104">
                  <c:v>814</c:v>
                </c:pt>
                <c:pt idx="105">
                  <c:v>810</c:v>
                </c:pt>
                <c:pt idx="106">
                  <c:v>796</c:v>
                </c:pt>
                <c:pt idx="107">
                  <c:v>810</c:v>
                </c:pt>
                <c:pt idx="108">
                  <c:v>808</c:v>
                </c:pt>
                <c:pt idx="109">
                  <c:v>810</c:v>
                </c:pt>
                <c:pt idx="110">
                  <c:v>800</c:v>
                </c:pt>
                <c:pt idx="111">
                  <c:v>778</c:v>
                </c:pt>
                <c:pt idx="112">
                  <c:v>784</c:v>
                </c:pt>
                <c:pt idx="113">
                  <c:v>800</c:v>
                </c:pt>
                <c:pt idx="114">
                  <c:v>810</c:v>
                </c:pt>
                <c:pt idx="115">
                  <c:v>800</c:v>
                </c:pt>
                <c:pt idx="116">
                  <c:v>792</c:v>
                </c:pt>
                <c:pt idx="117">
                  <c:v>794</c:v>
                </c:pt>
                <c:pt idx="118">
                  <c:v>790</c:v>
                </c:pt>
                <c:pt idx="119">
                  <c:v>790</c:v>
                </c:pt>
                <c:pt idx="120">
                  <c:v>790</c:v>
                </c:pt>
                <c:pt idx="121">
                  <c:v>800</c:v>
                </c:pt>
                <c:pt idx="122">
                  <c:v>784</c:v>
                </c:pt>
                <c:pt idx="123">
                  <c:v>784</c:v>
                </c:pt>
                <c:pt idx="124">
                  <c:v>772</c:v>
                </c:pt>
                <c:pt idx="125">
                  <c:v>714</c:v>
                </c:pt>
                <c:pt idx="126">
                  <c:v>745</c:v>
                </c:pt>
                <c:pt idx="127">
                  <c:v>718</c:v>
                </c:pt>
                <c:pt idx="128">
                  <c:v>706</c:v>
                </c:pt>
                <c:pt idx="129">
                  <c:v>706</c:v>
                </c:pt>
                <c:pt idx="130">
                  <c:v>728</c:v>
                </c:pt>
                <c:pt idx="131">
                  <c:v>704</c:v>
                </c:pt>
                <c:pt idx="132">
                  <c:v>692</c:v>
                </c:pt>
                <c:pt idx="133">
                  <c:v>678</c:v>
                </c:pt>
                <c:pt idx="134">
                  <c:v>690</c:v>
                </c:pt>
                <c:pt idx="135">
                  <c:v>710</c:v>
                </c:pt>
                <c:pt idx="136">
                  <c:v>732</c:v>
                </c:pt>
                <c:pt idx="137">
                  <c:v>744</c:v>
                </c:pt>
                <c:pt idx="138">
                  <c:v>738</c:v>
                </c:pt>
                <c:pt idx="139">
                  <c:v>756</c:v>
                </c:pt>
                <c:pt idx="140">
                  <c:v>744</c:v>
                </c:pt>
                <c:pt idx="141">
                  <c:v>736</c:v>
                </c:pt>
                <c:pt idx="142">
                  <c:v>732</c:v>
                </c:pt>
                <c:pt idx="143">
                  <c:v>728</c:v>
                </c:pt>
                <c:pt idx="144">
                  <c:v>734</c:v>
                </c:pt>
                <c:pt idx="145">
                  <c:v>744</c:v>
                </c:pt>
                <c:pt idx="146">
                  <c:v>740</c:v>
                </c:pt>
                <c:pt idx="147">
                  <c:v>734</c:v>
                </c:pt>
                <c:pt idx="148">
                  <c:v>756</c:v>
                </c:pt>
                <c:pt idx="149">
                  <c:v>762</c:v>
                </c:pt>
                <c:pt idx="150">
                  <c:v>758</c:v>
                </c:pt>
                <c:pt idx="151">
                  <c:v>762</c:v>
                </c:pt>
                <c:pt idx="152">
                  <c:v>760</c:v>
                </c:pt>
                <c:pt idx="153">
                  <c:v>758</c:v>
                </c:pt>
                <c:pt idx="154">
                  <c:v>738</c:v>
                </c:pt>
                <c:pt idx="155">
                  <c:v>738</c:v>
                </c:pt>
                <c:pt idx="156">
                  <c:v>742</c:v>
                </c:pt>
                <c:pt idx="157">
                  <c:v>738</c:v>
                </c:pt>
                <c:pt idx="158">
                  <c:v>730</c:v>
                </c:pt>
                <c:pt idx="159">
                  <c:v>738</c:v>
                </c:pt>
                <c:pt idx="160">
                  <c:v>732</c:v>
                </c:pt>
                <c:pt idx="161">
                  <c:v>732</c:v>
                </c:pt>
                <c:pt idx="162">
                  <c:v>720</c:v>
                </c:pt>
                <c:pt idx="163">
                  <c:v>712</c:v>
                </c:pt>
                <c:pt idx="164">
                  <c:v>698</c:v>
                </c:pt>
                <c:pt idx="165">
                  <c:v>700</c:v>
                </c:pt>
                <c:pt idx="166">
                  <c:v>706</c:v>
                </c:pt>
                <c:pt idx="167">
                  <c:v>696</c:v>
                </c:pt>
                <c:pt idx="168">
                  <c:v>680</c:v>
                </c:pt>
                <c:pt idx="169">
                  <c:v>686</c:v>
                </c:pt>
                <c:pt idx="170">
                  <c:v>672</c:v>
                </c:pt>
                <c:pt idx="171">
                  <c:v>672</c:v>
                </c:pt>
                <c:pt idx="172">
                  <c:v>668</c:v>
                </c:pt>
                <c:pt idx="173">
                  <c:v>650</c:v>
                </c:pt>
                <c:pt idx="174">
                  <c:v>646</c:v>
                </c:pt>
                <c:pt idx="175">
                  <c:v>648</c:v>
                </c:pt>
                <c:pt idx="176">
                  <c:v>646</c:v>
                </c:pt>
                <c:pt idx="177">
                  <c:v>650</c:v>
                </c:pt>
                <c:pt idx="178">
                  <c:v>644</c:v>
                </c:pt>
                <c:pt idx="179">
                  <c:v>636</c:v>
                </c:pt>
                <c:pt idx="180">
                  <c:v>626</c:v>
                </c:pt>
                <c:pt idx="181">
                  <c:v>616</c:v>
                </c:pt>
                <c:pt idx="182">
                  <c:v>616</c:v>
                </c:pt>
                <c:pt idx="183">
                  <c:v>628</c:v>
                </c:pt>
                <c:pt idx="184">
                  <c:v>612</c:v>
                </c:pt>
                <c:pt idx="185">
                  <c:v>606</c:v>
                </c:pt>
                <c:pt idx="186">
                  <c:v>610</c:v>
                </c:pt>
                <c:pt idx="187">
                  <c:v>604</c:v>
                </c:pt>
                <c:pt idx="188">
                  <c:v>600</c:v>
                </c:pt>
                <c:pt idx="189">
                  <c:v>608</c:v>
                </c:pt>
                <c:pt idx="190">
                  <c:v>614</c:v>
                </c:pt>
                <c:pt idx="191">
                  <c:v>612</c:v>
                </c:pt>
                <c:pt idx="192">
                  <c:v>606</c:v>
                </c:pt>
                <c:pt idx="193">
                  <c:v>610</c:v>
                </c:pt>
                <c:pt idx="194">
                  <c:v>604</c:v>
                </c:pt>
                <c:pt idx="195">
                  <c:v>604</c:v>
                </c:pt>
                <c:pt idx="196">
                  <c:v>592</c:v>
                </c:pt>
                <c:pt idx="197">
                  <c:v>590</c:v>
                </c:pt>
                <c:pt idx="198">
                  <c:v>588</c:v>
                </c:pt>
                <c:pt idx="199">
                  <c:v>570</c:v>
                </c:pt>
                <c:pt idx="200">
                  <c:v>569</c:v>
                </c:pt>
                <c:pt idx="201">
                  <c:v>580</c:v>
                </c:pt>
                <c:pt idx="202">
                  <c:v>580</c:v>
                </c:pt>
                <c:pt idx="203">
                  <c:v>584</c:v>
                </c:pt>
                <c:pt idx="204">
                  <c:v>608</c:v>
                </c:pt>
                <c:pt idx="205">
                  <c:v>634</c:v>
                </c:pt>
                <c:pt idx="206">
                  <c:v>636</c:v>
                </c:pt>
                <c:pt idx="207">
                  <c:v>616</c:v>
                </c:pt>
                <c:pt idx="208">
                  <c:v>604</c:v>
                </c:pt>
                <c:pt idx="209">
                  <c:v>603</c:v>
                </c:pt>
                <c:pt idx="210">
                  <c:v>608</c:v>
                </c:pt>
                <c:pt idx="211">
                  <c:v>604</c:v>
                </c:pt>
                <c:pt idx="212">
                  <c:v>626</c:v>
                </c:pt>
                <c:pt idx="213">
                  <c:v>646</c:v>
                </c:pt>
                <c:pt idx="214">
                  <c:v>660</c:v>
                </c:pt>
                <c:pt idx="215">
                  <c:v>672</c:v>
                </c:pt>
                <c:pt idx="216">
                  <c:v>686</c:v>
                </c:pt>
                <c:pt idx="217">
                  <c:v>700</c:v>
                </c:pt>
                <c:pt idx="218">
                  <c:v>686</c:v>
                </c:pt>
                <c:pt idx="219">
                  <c:v>678</c:v>
                </c:pt>
                <c:pt idx="220">
                  <c:v>680</c:v>
                </c:pt>
                <c:pt idx="221">
                  <c:v>680</c:v>
                </c:pt>
                <c:pt idx="222">
                  <c:v>606</c:v>
                </c:pt>
                <c:pt idx="223">
                  <c:v>628</c:v>
                </c:pt>
                <c:pt idx="224">
                  <c:v>616</c:v>
                </c:pt>
                <c:pt idx="225">
                  <c:v>606</c:v>
                </c:pt>
                <c:pt idx="226">
                  <c:v>604</c:v>
                </c:pt>
                <c:pt idx="227">
                  <c:v>606</c:v>
                </c:pt>
                <c:pt idx="228">
                  <c:v>604</c:v>
                </c:pt>
                <c:pt idx="229">
                  <c:v>616</c:v>
                </c:pt>
                <c:pt idx="230">
                  <c:v>600</c:v>
                </c:pt>
                <c:pt idx="231">
                  <c:v>596</c:v>
                </c:pt>
                <c:pt idx="232">
                  <c:v>598</c:v>
                </c:pt>
                <c:pt idx="233">
                  <c:v>590</c:v>
                </c:pt>
                <c:pt idx="234">
                  <c:v>596</c:v>
                </c:pt>
                <c:pt idx="235">
                  <c:v>600</c:v>
                </c:pt>
                <c:pt idx="236">
                  <c:v>592</c:v>
                </c:pt>
                <c:pt idx="237">
                  <c:v>564</c:v>
                </c:pt>
                <c:pt idx="238">
                  <c:v>574</c:v>
                </c:pt>
                <c:pt idx="239">
                  <c:v>564</c:v>
                </c:pt>
                <c:pt idx="240">
                  <c:v>562</c:v>
                </c:pt>
                <c:pt idx="241">
                  <c:v>572</c:v>
                </c:pt>
                <c:pt idx="242">
                  <c:v>576</c:v>
                </c:pt>
                <c:pt idx="243">
                  <c:v>566</c:v>
                </c:pt>
                <c:pt idx="244">
                  <c:v>548</c:v>
                </c:pt>
                <c:pt idx="245">
                  <c:v>546</c:v>
                </c:pt>
                <c:pt idx="246">
                  <c:v>554</c:v>
                </c:pt>
                <c:pt idx="247">
                  <c:v>548</c:v>
                </c:pt>
                <c:pt idx="248">
                  <c:v>534</c:v>
                </c:pt>
                <c:pt idx="249">
                  <c:v>510</c:v>
                </c:pt>
                <c:pt idx="250">
                  <c:v>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E9-4796-B398-2A49FC524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3366896"/>
        <c:axId val="663367880"/>
      </c:lineChart>
      <c:dateAx>
        <c:axId val="6633668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s-IS"/>
          </a:p>
        </c:txPr>
        <c:crossAx val="663367880"/>
        <c:crosses val="autoZero"/>
        <c:auto val="0"/>
        <c:lblOffset val="100"/>
        <c:baseTimeUnit val="days"/>
      </c:dateAx>
      <c:valAx>
        <c:axId val="663367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s-IS"/>
          </a:p>
        </c:txPr>
        <c:crossAx val="663366896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s-I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'Closing prices'!$P$5:$Q$5</c:f>
          <c:strCache>
            <c:ptCount val="2"/>
            <c:pt idx="0">
              <c:v>NumberOfTrades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s-I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'Closing prices'!$P$5</c:f>
              <c:strCache>
                <c:ptCount val="1"/>
                <c:pt idx="0">
                  <c:v>NumberOfTrades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'Closing prices'!$B$6:$B$42</c:f>
              <c:strCache>
                <c:ptCount val="37"/>
                <c:pt idx="0">
                  <c:v>SKEL</c:v>
                </c:pt>
                <c:pt idx="1">
                  <c:v>VIS</c:v>
                </c:pt>
                <c:pt idx="2">
                  <c:v>SIMINN</c:v>
                </c:pt>
                <c:pt idx="3">
                  <c:v>OSSRu</c:v>
                </c:pt>
                <c:pt idx="4">
                  <c:v>EIM</c:v>
                </c:pt>
                <c:pt idx="5">
                  <c:v>REITIR</c:v>
                </c:pt>
                <c:pt idx="6">
                  <c:v>EIK</c:v>
                </c:pt>
                <c:pt idx="7">
                  <c:v>REGINN</c:v>
                </c:pt>
                <c:pt idx="8">
                  <c:v>ICEAIR</c:v>
                </c:pt>
                <c:pt idx="9">
                  <c:v>HAGA</c:v>
                </c:pt>
                <c:pt idx="10">
                  <c:v>SJOVA</c:v>
                </c:pt>
                <c:pt idx="11">
                  <c:v>HEIMA</c:v>
                </c:pt>
                <c:pt idx="12">
                  <c:v>ICESEA</c:v>
                </c:pt>
                <c:pt idx="13">
                  <c:v>ORIGO</c:v>
                </c:pt>
                <c:pt idx="14">
                  <c:v>KVIKA</c:v>
                </c:pt>
                <c:pt idx="15">
                  <c:v>HAMP</c:v>
                </c:pt>
                <c:pt idx="16">
                  <c:v>KLAPP B</c:v>
                </c:pt>
                <c:pt idx="17">
                  <c:v>SFS B</c:v>
                </c:pt>
                <c:pt idx="18">
                  <c:v>MAREL</c:v>
                </c:pt>
                <c:pt idx="19">
                  <c:v>BRIM</c:v>
                </c:pt>
                <c:pt idx="20">
                  <c:v>KALD</c:v>
                </c:pt>
                <c:pt idx="21">
                  <c:v>STRAX</c:v>
                </c:pt>
                <c:pt idx="22">
                  <c:v>IZAFE B</c:v>
                </c:pt>
                <c:pt idx="23">
                  <c:v>ARION</c:v>
                </c:pt>
                <c:pt idx="24">
                  <c:v>CFISH</c:v>
                </c:pt>
                <c:pt idx="25">
                  <c:v>2CUREX</c:v>
                </c:pt>
                <c:pt idx="26">
                  <c:v>LIPI</c:v>
                </c:pt>
                <c:pt idx="27">
                  <c:v>SCOUT</c:v>
                </c:pt>
                <c:pt idx="28">
                  <c:v>LEDIBOND</c:v>
                </c:pt>
                <c:pt idx="29">
                  <c:v>SIGN B</c:v>
                </c:pt>
                <c:pt idx="30">
                  <c:v>SVN</c:v>
                </c:pt>
                <c:pt idx="31">
                  <c:v>ACOU</c:v>
                </c:pt>
                <c:pt idx="32">
                  <c:v>SOLID</c:v>
                </c:pt>
                <c:pt idx="33">
                  <c:v>ISB</c:v>
                </c:pt>
                <c:pt idx="34">
                  <c:v>PLAY</c:v>
                </c:pt>
                <c:pt idx="35">
                  <c:v>SYN</c:v>
                </c:pt>
                <c:pt idx="36">
                  <c:v>FESTI</c:v>
                </c:pt>
              </c:strCache>
            </c:strRef>
          </c:cat>
          <c:val>
            <c:numRef>
              <c:f>'Closing prices'!$AB$5:$AB$41</c:f>
              <c:numCache>
                <c:formatCode>_(* #,##0_);_(* \(#,##0\);_(* "-"_);_(@_)</c:formatCode>
                <c:ptCount val="37"/>
                <c:pt idx="0">
                  <c:v>15</c:v>
                </c:pt>
                <c:pt idx="1">
                  <c:v>7</c:v>
                </c:pt>
                <c:pt idx="2">
                  <c:v>11</c:v>
                </c:pt>
                <c:pt idx="3">
                  <c:v>0</c:v>
                </c:pt>
                <c:pt idx="4">
                  <c:v>14</c:v>
                </c:pt>
                <c:pt idx="5">
                  <c:v>11</c:v>
                </c:pt>
                <c:pt idx="6">
                  <c:v>1</c:v>
                </c:pt>
                <c:pt idx="7">
                  <c:v>8</c:v>
                </c:pt>
                <c:pt idx="8">
                  <c:v>198</c:v>
                </c:pt>
                <c:pt idx="9">
                  <c:v>2</c:v>
                </c:pt>
                <c:pt idx="10">
                  <c:v>12</c:v>
                </c:pt>
                <c:pt idx="11">
                  <c:v>0</c:v>
                </c:pt>
                <c:pt idx="12">
                  <c:v>10</c:v>
                </c:pt>
                <c:pt idx="13">
                  <c:v>17</c:v>
                </c:pt>
                <c:pt idx="14">
                  <c:v>48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46</c:v>
                </c:pt>
                <c:pt idx="19">
                  <c:v>7</c:v>
                </c:pt>
                <c:pt idx="20">
                  <c:v>5</c:v>
                </c:pt>
                <c:pt idx="21">
                  <c:v>187</c:v>
                </c:pt>
                <c:pt idx="22">
                  <c:v>59</c:v>
                </c:pt>
                <c:pt idx="23">
                  <c:v>43</c:v>
                </c:pt>
                <c:pt idx="24">
                  <c:v>325</c:v>
                </c:pt>
                <c:pt idx="25">
                  <c:v>236</c:v>
                </c:pt>
                <c:pt idx="26">
                  <c:v>73</c:v>
                </c:pt>
                <c:pt idx="27">
                  <c:v>55</c:v>
                </c:pt>
                <c:pt idx="28">
                  <c:v>31</c:v>
                </c:pt>
                <c:pt idx="29">
                  <c:v>0</c:v>
                </c:pt>
                <c:pt idx="30">
                  <c:v>24</c:v>
                </c:pt>
                <c:pt idx="31">
                  <c:v>139</c:v>
                </c:pt>
                <c:pt idx="32">
                  <c:v>0</c:v>
                </c:pt>
                <c:pt idx="33">
                  <c:v>60</c:v>
                </c:pt>
                <c:pt idx="34">
                  <c:v>11</c:v>
                </c:pt>
                <c:pt idx="35">
                  <c:v>4</c:v>
                </c:pt>
                <c:pt idx="3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5D-4410-8D73-CCFA1BDF9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73426960"/>
        <c:axId val="673422040"/>
      </c:barChart>
      <c:catAx>
        <c:axId val="673426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s-IS"/>
          </a:p>
        </c:txPr>
        <c:crossAx val="673422040"/>
        <c:crosses val="autoZero"/>
        <c:auto val="1"/>
        <c:lblAlgn val="ctr"/>
        <c:lblOffset val="100"/>
        <c:noMultiLvlLbl val="0"/>
      </c:catAx>
      <c:valAx>
        <c:axId val="673422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s-IS"/>
          </a:p>
        </c:txPr>
        <c:crossAx val="673426960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s-I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685800</xdr:colOff>
      <xdr:row>8</xdr:row>
      <xdr:rowOff>76199</xdr:rowOff>
    </xdr:from>
    <xdr:to>
      <xdr:col>14</xdr:col>
      <xdr:colOff>219075</xdr:colOff>
      <xdr:row>29</xdr:row>
      <xdr:rowOff>123824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AB4DFC-B70D-47B7-A15E-8BB83FDFDE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00025" y="133350"/>
    <xdr:ext cx="568882" cy="574216"/>
    <xdr:pic>
      <xdr:nvPicPr>
        <xdr:cNvPr id="4" name="Picture 3">
          <a:extLst>
            <a:ext uri="{FF2B5EF4-FFF2-40B4-BE49-F238E27FC236}">
              <a16:creationId xmlns:a16="http://schemas.microsoft.com/office/drawing/2014/main" id="{9BDEAA91-3613-45A9-93C0-925C12B1E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0025" y="133350"/>
          <a:ext cx="568882" cy="574216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00025" y="133350"/>
    <xdr:ext cx="568882" cy="574216"/>
    <xdr:pic>
      <xdr:nvPicPr>
        <xdr:cNvPr id="2" name="Picture 1">
          <a:extLst>
            <a:ext uri="{FF2B5EF4-FFF2-40B4-BE49-F238E27FC236}">
              <a16:creationId xmlns:a16="http://schemas.microsoft.com/office/drawing/2014/main" id="{8B206916-804E-4A4D-8F4A-50FC90D80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33350"/>
          <a:ext cx="568882" cy="574216"/>
        </a:xfrm>
        <a:prstGeom prst="rect">
          <a:avLst/>
        </a:prstGeom>
      </xdr:spPr>
    </xdr:pic>
    <xdr:clientData/>
  </xdr:absoluteAnchor>
  <xdr:twoCellAnchor>
    <xdr:from>
      <xdr:col>13</xdr:col>
      <xdr:colOff>942974</xdr:colOff>
      <xdr:row>5</xdr:row>
      <xdr:rowOff>190499</xdr:rowOff>
    </xdr:from>
    <xdr:to>
      <xdr:col>28</xdr:col>
      <xdr:colOff>419100</xdr:colOff>
      <xdr:row>35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1D60FE6-DACA-44E8-A784-9E92771BD3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190500" y="83820"/>
    <xdr:ext cx="568882" cy="574216"/>
    <xdr:pic>
      <xdr:nvPicPr>
        <xdr:cNvPr id="2" name="Picture 1">
          <a:extLst>
            <a:ext uri="{FF2B5EF4-FFF2-40B4-BE49-F238E27FC236}">
              <a16:creationId xmlns:a16="http://schemas.microsoft.com/office/drawing/2014/main" id="{A0A76ACC-5B01-4A1A-B09B-3882D31A8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83820"/>
          <a:ext cx="568882" cy="574216"/>
        </a:xfrm>
        <a:prstGeom prst="rect">
          <a:avLst/>
        </a:prstGeom>
      </xdr:spPr>
    </xdr:pic>
    <xdr:clientData/>
  </xdr:absolute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GeniusQuery_2" backgroundRefresh="0" refreshOnLoad="1" fillFormulas="1" connectionId="2" xr16:uid="{E8CA319D-02DB-46F2-8C51-B28DE9264D08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GeniusQuery_1" backgroundRefresh="0" refreshOnLoad="1" fillFormulas="1" connectionId="1" xr16:uid="{8E542A3C-D2B2-404A-AF7B-C80E8433A367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35395-3548-40D5-B415-3533F919C7B5}">
  <dimension ref="B1:Q262"/>
  <sheetViews>
    <sheetView showGridLines="0" tabSelected="1" workbookViewId="0">
      <selection activeCell="D6" sqref="D6"/>
    </sheetView>
  </sheetViews>
  <sheetFormatPr defaultRowHeight="15" x14ac:dyDescent="0.25"/>
  <cols>
    <col min="1" max="1" width="2.7109375" customWidth="1"/>
    <col min="2" max="2" width="7.42578125" bestFit="1" customWidth="1"/>
    <col min="3" max="3" width="14.42578125" bestFit="1" customWidth="1"/>
    <col min="4" max="4" width="20.7109375" bestFit="1" customWidth="1"/>
    <col min="5" max="5" width="20.42578125" bestFit="1" customWidth="1"/>
    <col min="6" max="6" width="11" bestFit="1" customWidth="1"/>
    <col min="7" max="7" width="10.85546875" bestFit="1" customWidth="1"/>
    <col min="8" max="8" width="14.5703125" bestFit="1" customWidth="1"/>
    <col min="9" max="9" width="10.5703125" bestFit="1" customWidth="1"/>
    <col min="10" max="10" width="10.42578125" bestFit="1" customWidth="1"/>
    <col min="11" max="11" width="14.7109375" bestFit="1" customWidth="1"/>
    <col min="12" max="12" width="17.7109375" bestFit="1" customWidth="1"/>
    <col min="13" max="13" width="14.85546875" bestFit="1" customWidth="1"/>
    <col min="14" max="14" width="20.42578125" bestFit="1" customWidth="1"/>
    <col min="15" max="15" width="20.7109375" bestFit="1" customWidth="1"/>
    <col min="16" max="16" width="19.85546875" bestFit="1" customWidth="1"/>
    <col min="17" max="17" width="20.42578125" bestFit="1" customWidth="1"/>
  </cols>
  <sheetData>
    <row r="1" spans="2:17" ht="57" customHeight="1" x14ac:dyDescent="0.5">
      <c r="B1" s="5" t="s">
        <v>203</v>
      </c>
    </row>
    <row r="3" spans="2:17" x14ac:dyDescent="0.25">
      <c r="B3" s="1" t="s">
        <v>24</v>
      </c>
      <c r="C3" s="1"/>
    </row>
    <row r="5" spans="2:17" x14ac:dyDescent="0.25">
      <c r="B5" s="16" t="s">
        <v>26</v>
      </c>
      <c r="C5" s="16"/>
      <c r="D5" s="6" t="s">
        <v>25</v>
      </c>
      <c r="E5" s="2"/>
      <c r="F5" s="2"/>
    </row>
    <row r="6" spans="2:17" x14ac:dyDescent="0.25">
      <c r="B6" s="16" t="s">
        <v>204</v>
      </c>
      <c r="C6" s="16"/>
      <c r="D6" s="7">
        <f>D7-365</f>
        <v>44439</v>
      </c>
    </row>
    <row r="7" spans="2:17" x14ac:dyDescent="0.25">
      <c r="B7" s="16" t="s">
        <v>205</v>
      </c>
      <c r="C7" s="16"/>
      <c r="D7" s="7">
        <f>_xll.GeniusToday()</f>
        <v>44804</v>
      </c>
      <c r="E7" s="2"/>
      <c r="H7" s="1"/>
      <c r="I7" s="17"/>
      <c r="J7" s="17"/>
    </row>
    <row r="10" spans="2:17" x14ac:dyDescent="0.25">
      <c r="B10" s="1" t="s">
        <v>9</v>
      </c>
      <c r="C10" s="1" t="s">
        <v>10</v>
      </c>
      <c r="D10" s="1" t="s">
        <v>21</v>
      </c>
      <c r="E10" s="1" t="s">
        <v>23</v>
      </c>
    </row>
    <row r="11" spans="2:17" x14ac:dyDescent="0.25">
      <c r="B11" t="s">
        <v>25</v>
      </c>
      <c r="C11" s="2">
        <v>44439</v>
      </c>
      <c r="D11">
        <v>973</v>
      </c>
      <c r="E11">
        <v>963.45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2:17" x14ac:dyDescent="0.25">
      <c r="B12" t="s">
        <v>25</v>
      </c>
      <c r="C12" s="2">
        <v>44440</v>
      </c>
      <c r="D12">
        <v>970</v>
      </c>
      <c r="E12">
        <v>960.48</v>
      </c>
      <c r="G12" s="1"/>
      <c r="H12" s="1"/>
      <c r="I12" s="1"/>
      <c r="J12" s="1"/>
      <c r="K12" s="1"/>
      <c r="L12" s="1"/>
      <c r="M12" s="1"/>
      <c r="N12" s="1"/>
      <c r="O12" s="1"/>
      <c r="P12" s="4"/>
      <c r="Q12" s="1"/>
    </row>
    <row r="13" spans="2:17" x14ac:dyDescent="0.25">
      <c r="B13" t="s">
        <v>25</v>
      </c>
      <c r="C13" s="2">
        <v>44441</v>
      </c>
      <c r="D13">
        <v>964</v>
      </c>
      <c r="E13">
        <v>954.54</v>
      </c>
      <c r="P13" s="3"/>
      <c r="Q13" s="3"/>
    </row>
    <row r="14" spans="2:17" x14ac:dyDescent="0.25">
      <c r="B14" t="s">
        <v>25</v>
      </c>
      <c r="C14" s="2">
        <v>44442</v>
      </c>
      <c r="D14">
        <v>968</v>
      </c>
      <c r="E14">
        <v>958.5</v>
      </c>
      <c r="P14" s="3"/>
      <c r="Q14" s="3"/>
    </row>
    <row r="15" spans="2:17" x14ac:dyDescent="0.25">
      <c r="B15" t="s">
        <v>25</v>
      </c>
      <c r="C15" s="2">
        <v>44445</v>
      </c>
      <c r="D15">
        <v>968</v>
      </c>
      <c r="E15">
        <v>958.5</v>
      </c>
      <c r="P15" s="3"/>
      <c r="Q15" s="3"/>
    </row>
    <row r="16" spans="2:17" x14ac:dyDescent="0.25">
      <c r="B16" t="s">
        <v>25</v>
      </c>
      <c r="C16" s="2">
        <v>44446</v>
      </c>
      <c r="D16">
        <v>970</v>
      </c>
      <c r="E16">
        <v>960.48</v>
      </c>
      <c r="P16" s="3"/>
      <c r="Q16" s="3"/>
    </row>
    <row r="17" spans="2:17" x14ac:dyDescent="0.25">
      <c r="B17" t="s">
        <v>25</v>
      </c>
      <c r="C17" s="2">
        <v>44447</v>
      </c>
      <c r="D17">
        <v>968</v>
      </c>
      <c r="E17">
        <v>958.5</v>
      </c>
      <c r="P17" s="3"/>
      <c r="Q17" s="3"/>
    </row>
    <row r="18" spans="2:17" x14ac:dyDescent="0.25">
      <c r="B18" t="s">
        <v>25</v>
      </c>
      <c r="C18" s="2">
        <v>44448</v>
      </c>
      <c r="D18">
        <v>968</v>
      </c>
      <c r="E18">
        <v>958.5</v>
      </c>
      <c r="P18" s="3"/>
      <c r="Q18" s="3"/>
    </row>
    <row r="19" spans="2:17" x14ac:dyDescent="0.25">
      <c r="B19" t="s">
        <v>25</v>
      </c>
      <c r="C19" s="2">
        <v>44449</v>
      </c>
      <c r="D19">
        <v>958</v>
      </c>
      <c r="E19">
        <v>948.6</v>
      </c>
      <c r="P19" s="3"/>
      <c r="Q19" s="3"/>
    </row>
    <row r="20" spans="2:17" x14ac:dyDescent="0.25">
      <c r="B20" t="s">
        <v>25</v>
      </c>
      <c r="C20" s="2">
        <v>44452</v>
      </c>
      <c r="D20">
        <v>950</v>
      </c>
      <c r="E20">
        <v>940.68</v>
      </c>
      <c r="P20" s="3"/>
      <c r="Q20" s="3"/>
    </row>
    <row r="21" spans="2:17" x14ac:dyDescent="0.25">
      <c r="B21" t="s">
        <v>25</v>
      </c>
      <c r="C21" s="2">
        <v>44453</v>
      </c>
      <c r="D21">
        <v>938</v>
      </c>
      <c r="E21">
        <v>928.79</v>
      </c>
      <c r="P21" s="3"/>
      <c r="Q21" s="3"/>
    </row>
    <row r="22" spans="2:17" x14ac:dyDescent="0.25">
      <c r="B22" t="s">
        <v>25</v>
      </c>
      <c r="C22" s="2">
        <v>44454</v>
      </c>
      <c r="D22">
        <v>921</v>
      </c>
      <c r="E22">
        <v>911.96</v>
      </c>
      <c r="P22" s="3"/>
      <c r="Q22" s="3"/>
    </row>
    <row r="23" spans="2:17" x14ac:dyDescent="0.25">
      <c r="B23" t="s">
        <v>25</v>
      </c>
      <c r="C23" s="2">
        <v>44455</v>
      </c>
      <c r="D23">
        <v>936</v>
      </c>
      <c r="E23">
        <v>926.81</v>
      </c>
      <c r="P23" s="3"/>
      <c r="Q23" s="3"/>
    </row>
    <row r="24" spans="2:17" x14ac:dyDescent="0.25">
      <c r="B24" t="s">
        <v>25</v>
      </c>
      <c r="C24" s="2">
        <v>44456</v>
      </c>
      <c r="D24">
        <v>932</v>
      </c>
      <c r="E24">
        <v>922.85</v>
      </c>
      <c r="P24" s="3"/>
      <c r="Q24" s="3"/>
    </row>
    <row r="25" spans="2:17" x14ac:dyDescent="0.25">
      <c r="B25" t="s">
        <v>25</v>
      </c>
      <c r="C25" s="2">
        <v>44459</v>
      </c>
      <c r="D25">
        <v>904</v>
      </c>
      <c r="E25">
        <v>895.13</v>
      </c>
      <c r="P25" s="3"/>
      <c r="Q25" s="3"/>
    </row>
    <row r="26" spans="2:17" x14ac:dyDescent="0.25">
      <c r="B26" t="s">
        <v>25</v>
      </c>
      <c r="C26" s="2">
        <v>44460</v>
      </c>
      <c r="D26">
        <v>892</v>
      </c>
      <c r="E26">
        <v>883.24</v>
      </c>
      <c r="P26" s="3"/>
      <c r="Q26" s="3"/>
    </row>
    <row r="27" spans="2:17" x14ac:dyDescent="0.25">
      <c r="B27" t="s">
        <v>25</v>
      </c>
      <c r="C27" s="2">
        <v>44461</v>
      </c>
      <c r="D27">
        <v>900</v>
      </c>
      <c r="E27">
        <v>891.17</v>
      </c>
      <c r="P27" s="3"/>
      <c r="Q27" s="3"/>
    </row>
    <row r="28" spans="2:17" x14ac:dyDescent="0.25">
      <c r="B28" t="s">
        <v>25</v>
      </c>
      <c r="C28" s="2">
        <v>44462</v>
      </c>
      <c r="D28">
        <v>882</v>
      </c>
      <c r="E28">
        <v>873.34</v>
      </c>
      <c r="P28" s="3"/>
      <c r="Q28" s="3"/>
    </row>
    <row r="29" spans="2:17" x14ac:dyDescent="0.25">
      <c r="B29" t="s">
        <v>25</v>
      </c>
      <c r="C29" s="2">
        <v>44463</v>
      </c>
      <c r="D29">
        <v>900</v>
      </c>
      <c r="E29">
        <v>891.17</v>
      </c>
      <c r="P29" s="3"/>
      <c r="Q29" s="3"/>
    </row>
    <row r="30" spans="2:17" x14ac:dyDescent="0.25">
      <c r="B30" t="s">
        <v>25</v>
      </c>
      <c r="C30" s="2">
        <v>44466</v>
      </c>
      <c r="D30">
        <v>914</v>
      </c>
      <c r="E30">
        <v>905.03</v>
      </c>
      <c r="P30" s="3"/>
      <c r="Q30" s="3"/>
    </row>
    <row r="31" spans="2:17" x14ac:dyDescent="0.25">
      <c r="B31" t="s">
        <v>25</v>
      </c>
      <c r="C31" s="2">
        <v>44467</v>
      </c>
      <c r="D31">
        <v>898</v>
      </c>
      <c r="E31">
        <v>889.19</v>
      </c>
      <c r="P31" s="3"/>
      <c r="Q31" s="3"/>
    </row>
    <row r="32" spans="2:17" x14ac:dyDescent="0.25">
      <c r="B32" t="s">
        <v>25</v>
      </c>
      <c r="C32" s="2">
        <v>44468</v>
      </c>
      <c r="D32">
        <v>876</v>
      </c>
      <c r="E32">
        <v>867.4</v>
      </c>
      <c r="P32" s="3"/>
      <c r="Q32" s="3"/>
    </row>
    <row r="33" spans="2:17" x14ac:dyDescent="0.25">
      <c r="B33" t="s">
        <v>25</v>
      </c>
      <c r="C33" s="2">
        <v>44469</v>
      </c>
      <c r="D33">
        <v>904</v>
      </c>
      <c r="E33">
        <v>895.13</v>
      </c>
      <c r="P33" s="3"/>
      <c r="Q33" s="3"/>
    </row>
    <row r="34" spans="2:17" x14ac:dyDescent="0.25">
      <c r="B34" t="s">
        <v>25</v>
      </c>
      <c r="C34" s="2">
        <v>44470</v>
      </c>
      <c r="D34">
        <v>890</v>
      </c>
      <c r="E34">
        <v>881.26</v>
      </c>
      <c r="P34" s="3"/>
      <c r="Q34" s="3"/>
    </row>
    <row r="35" spans="2:17" x14ac:dyDescent="0.25">
      <c r="B35" t="s">
        <v>25</v>
      </c>
      <c r="C35" s="2">
        <v>44473</v>
      </c>
      <c r="D35">
        <v>866</v>
      </c>
      <c r="E35">
        <v>857.5</v>
      </c>
      <c r="P35" s="3"/>
      <c r="Q35" s="3"/>
    </row>
    <row r="36" spans="2:17" x14ac:dyDescent="0.25">
      <c r="B36" t="s">
        <v>25</v>
      </c>
      <c r="C36" s="2">
        <v>44474</v>
      </c>
      <c r="D36">
        <v>862</v>
      </c>
      <c r="E36">
        <v>853.54</v>
      </c>
      <c r="P36" s="3"/>
      <c r="Q36" s="3"/>
    </row>
    <row r="37" spans="2:17" x14ac:dyDescent="0.25">
      <c r="B37" t="s">
        <v>25</v>
      </c>
      <c r="C37" s="2">
        <v>44475</v>
      </c>
      <c r="D37">
        <v>858</v>
      </c>
      <c r="E37">
        <v>849.58</v>
      </c>
      <c r="P37" s="3"/>
      <c r="Q37" s="3"/>
    </row>
    <row r="38" spans="2:17" x14ac:dyDescent="0.25">
      <c r="B38" t="s">
        <v>25</v>
      </c>
      <c r="C38" s="2">
        <v>44476</v>
      </c>
      <c r="D38">
        <v>868</v>
      </c>
      <c r="E38">
        <v>859.48</v>
      </c>
      <c r="P38" s="3"/>
      <c r="Q38" s="3"/>
    </row>
    <row r="39" spans="2:17" x14ac:dyDescent="0.25">
      <c r="B39" t="s">
        <v>25</v>
      </c>
      <c r="C39" s="2">
        <v>44477</v>
      </c>
      <c r="D39">
        <v>868</v>
      </c>
      <c r="E39">
        <v>859.48</v>
      </c>
      <c r="P39" s="3"/>
      <c r="Q39" s="3"/>
    </row>
    <row r="40" spans="2:17" x14ac:dyDescent="0.25">
      <c r="B40" t="s">
        <v>25</v>
      </c>
      <c r="C40" s="2">
        <v>44480</v>
      </c>
      <c r="D40">
        <v>852</v>
      </c>
      <c r="E40">
        <v>843.64</v>
      </c>
      <c r="P40" s="3"/>
      <c r="Q40" s="3"/>
    </row>
    <row r="41" spans="2:17" x14ac:dyDescent="0.25">
      <c r="B41" t="s">
        <v>25</v>
      </c>
      <c r="C41" s="2">
        <v>44481</v>
      </c>
      <c r="D41">
        <v>870</v>
      </c>
      <c r="E41">
        <v>861.46</v>
      </c>
      <c r="P41" s="3"/>
      <c r="Q41" s="3"/>
    </row>
    <row r="42" spans="2:17" x14ac:dyDescent="0.25">
      <c r="B42" t="s">
        <v>25</v>
      </c>
      <c r="C42" s="2">
        <v>44482</v>
      </c>
      <c r="D42">
        <v>870</v>
      </c>
      <c r="E42">
        <v>861.46</v>
      </c>
      <c r="P42" s="3"/>
      <c r="Q42" s="3"/>
    </row>
    <row r="43" spans="2:17" x14ac:dyDescent="0.25">
      <c r="B43" t="s">
        <v>25</v>
      </c>
      <c r="C43" s="2">
        <v>44483</v>
      </c>
      <c r="D43">
        <v>896</v>
      </c>
      <c r="E43">
        <v>887.21</v>
      </c>
      <c r="P43" s="3"/>
      <c r="Q43" s="3"/>
    </row>
    <row r="44" spans="2:17" x14ac:dyDescent="0.25">
      <c r="B44" t="s">
        <v>25</v>
      </c>
      <c r="C44" s="2">
        <v>44484</v>
      </c>
      <c r="D44">
        <v>890</v>
      </c>
      <c r="E44">
        <v>881.26</v>
      </c>
      <c r="P44" s="3"/>
      <c r="Q44" s="3"/>
    </row>
    <row r="45" spans="2:17" x14ac:dyDescent="0.25">
      <c r="B45" t="s">
        <v>25</v>
      </c>
      <c r="C45" s="2">
        <v>44487</v>
      </c>
      <c r="D45">
        <v>884</v>
      </c>
      <c r="E45">
        <v>875.32</v>
      </c>
      <c r="P45" s="3"/>
      <c r="Q45" s="3"/>
    </row>
    <row r="46" spans="2:17" x14ac:dyDescent="0.25">
      <c r="B46" t="s">
        <v>25</v>
      </c>
      <c r="C46" s="2">
        <v>44488</v>
      </c>
      <c r="D46">
        <v>875</v>
      </c>
      <c r="E46">
        <v>866.41</v>
      </c>
      <c r="P46" s="3"/>
      <c r="Q46" s="3"/>
    </row>
    <row r="47" spans="2:17" x14ac:dyDescent="0.25">
      <c r="B47" t="s">
        <v>25</v>
      </c>
      <c r="C47" s="2">
        <v>44489</v>
      </c>
      <c r="D47">
        <v>860</v>
      </c>
      <c r="E47">
        <v>851.56</v>
      </c>
      <c r="P47" s="3"/>
      <c r="Q47" s="3"/>
    </row>
    <row r="48" spans="2:17" x14ac:dyDescent="0.25">
      <c r="B48" t="s">
        <v>25</v>
      </c>
      <c r="C48" s="2">
        <v>44490</v>
      </c>
      <c r="D48">
        <v>836</v>
      </c>
      <c r="E48">
        <v>827.79</v>
      </c>
      <c r="P48" s="3"/>
      <c r="Q48" s="3"/>
    </row>
    <row r="49" spans="2:17" x14ac:dyDescent="0.25">
      <c r="B49" t="s">
        <v>25</v>
      </c>
      <c r="C49" s="2">
        <v>44491</v>
      </c>
      <c r="D49">
        <v>812</v>
      </c>
      <c r="E49">
        <v>804.03</v>
      </c>
      <c r="P49" s="3"/>
      <c r="Q49" s="3"/>
    </row>
    <row r="50" spans="2:17" x14ac:dyDescent="0.25">
      <c r="B50" t="s">
        <v>25</v>
      </c>
      <c r="C50" s="2">
        <v>44494</v>
      </c>
      <c r="D50">
        <v>826</v>
      </c>
      <c r="E50">
        <v>817.89</v>
      </c>
      <c r="P50" s="3"/>
      <c r="Q50" s="3"/>
    </row>
    <row r="51" spans="2:17" x14ac:dyDescent="0.25">
      <c r="B51" t="s">
        <v>25</v>
      </c>
      <c r="C51" s="2">
        <v>44495</v>
      </c>
      <c r="D51">
        <v>848</v>
      </c>
      <c r="E51">
        <v>839.68</v>
      </c>
      <c r="P51" s="3"/>
      <c r="Q51" s="3"/>
    </row>
    <row r="52" spans="2:17" x14ac:dyDescent="0.25">
      <c r="B52" t="s">
        <v>25</v>
      </c>
      <c r="C52" s="2">
        <v>44496</v>
      </c>
      <c r="D52">
        <v>850</v>
      </c>
      <c r="E52">
        <v>841.66</v>
      </c>
      <c r="P52" s="3"/>
      <c r="Q52" s="3"/>
    </row>
    <row r="53" spans="2:17" x14ac:dyDescent="0.25">
      <c r="B53" t="s">
        <v>25</v>
      </c>
      <c r="C53" s="2">
        <v>44497</v>
      </c>
      <c r="D53">
        <v>848</v>
      </c>
      <c r="E53">
        <v>839.68</v>
      </c>
      <c r="P53" s="3"/>
      <c r="Q53" s="3"/>
    </row>
    <row r="54" spans="2:17" x14ac:dyDescent="0.25">
      <c r="B54" t="s">
        <v>25</v>
      </c>
      <c r="C54" s="2">
        <v>44498</v>
      </c>
      <c r="D54">
        <v>864</v>
      </c>
      <c r="E54">
        <v>855.52</v>
      </c>
      <c r="P54" s="3"/>
      <c r="Q54" s="3"/>
    </row>
    <row r="55" spans="2:17" x14ac:dyDescent="0.25">
      <c r="B55" t="s">
        <v>25</v>
      </c>
      <c r="C55" s="2">
        <v>44501</v>
      </c>
      <c r="D55">
        <v>854</v>
      </c>
      <c r="E55">
        <v>845.62</v>
      </c>
      <c r="P55" s="3"/>
      <c r="Q55" s="3"/>
    </row>
    <row r="56" spans="2:17" x14ac:dyDescent="0.25">
      <c r="B56" t="s">
        <v>25</v>
      </c>
      <c r="C56" s="2">
        <v>44502</v>
      </c>
      <c r="D56">
        <v>884</v>
      </c>
      <c r="E56">
        <v>875.32</v>
      </c>
      <c r="P56" s="3"/>
      <c r="Q56" s="3"/>
    </row>
    <row r="57" spans="2:17" x14ac:dyDescent="0.25">
      <c r="B57" t="s">
        <v>25</v>
      </c>
      <c r="C57" s="2">
        <v>44503</v>
      </c>
      <c r="D57">
        <v>884</v>
      </c>
      <c r="E57">
        <v>875.32</v>
      </c>
      <c r="P57" s="3"/>
      <c r="Q57" s="3"/>
    </row>
    <row r="58" spans="2:17" x14ac:dyDescent="0.25">
      <c r="B58" t="s">
        <v>25</v>
      </c>
      <c r="C58" s="2">
        <v>44504</v>
      </c>
      <c r="D58">
        <v>860</v>
      </c>
      <c r="E58">
        <v>851.56</v>
      </c>
      <c r="P58" s="3"/>
      <c r="Q58" s="3"/>
    </row>
    <row r="59" spans="2:17" x14ac:dyDescent="0.25">
      <c r="B59" t="s">
        <v>25</v>
      </c>
      <c r="C59" s="2">
        <v>44505</v>
      </c>
      <c r="D59">
        <v>860</v>
      </c>
      <c r="E59">
        <v>851.56</v>
      </c>
      <c r="P59" s="3"/>
      <c r="Q59" s="3"/>
    </row>
    <row r="60" spans="2:17" x14ac:dyDescent="0.25">
      <c r="B60" t="s">
        <v>25</v>
      </c>
      <c r="C60" s="2">
        <v>44508</v>
      </c>
      <c r="D60">
        <v>854</v>
      </c>
      <c r="E60">
        <v>845.62</v>
      </c>
      <c r="P60" s="3"/>
      <c r="Q60" s="3"/>
    </row>
    <row r="61" spans="2:17" x14ac:dyDescent="0.25">
      <c r="B61" t="s">
        <v>25</v>
      </c>
      <c r="C61" s="2">
        <v>44509</v>
      </c>
      <c r="D61">
        <v>854</v>
      </c>
      <c r="E61">
        <v>845.62</v>
      </c>
      <c r="P61" s="3"/>
      <c r="Q61" s="3"/>
    </row>
    <row r="62" spans="2:17" x14ac:dyDescent="0.25">
      <c r="B62" t="s">
        <v>25</v>
      </c>
      <c r="C62" s="2">
        <v>44510</v>
      </c>
      <c r="D62">
        <v>859</v>
      </c>
      <c r="E62">
        <v>850.57</v>
      </c>
      <c r="P62" s="3"/>
      <c r="Q62" s="3"/>
    </row>
    <row r="63" spans="2:17" x14ac:dyDescent="0.25">
      <c r="B63" t="s">
        <v>25</v>
      </c>
      <c r="C63" s="2">
        <v>44511</v>
      </c>
      <c r="D63">
        <v>868</v>
      </c>
      <c r="E63">
        <v>859.48</v>
      </c>
      <c r="P63" s="3"/>
      <c r="Q63" s="3"/>
    </row>
    <row r="64" spans="2:17" x14ac:dyDescent="0.25">
      <c r="B64" t="s">
        <v>25</v>
      </c>
      <c r="C64" s="2">
        <v>44512</v>
      </c>
      <c r="D64">
        <v>858</v>
      </c>
      <c r="E64">
        <v>849.58</v>
      </c>
      <c r="P64" s="3"/>
      <c r="Q64" s="3"/>
    </row>
    <row r="65" spans="2:17" x14ac:dyDescent="0.25">
      <c r="B65" t="s">
        <v>25</v>
      </c>
      <c r="C65" s="2">
        <v>44515</v>
      </c>
      <c r="D65">
        <v>870</v>
      </c>
      <c r="E65">
        <v>861.46</v>
      </c>
      <c r="P65" s="3"/>
      <c r="Q65" s="3"/>
    </row>
    <row r="66" spans="2:17" x14ac:dyDescent="0.25">
      <c r="B66" t="s">
        <v>25</v>
      </c>
      <c r="C66" s="2">
        <v>44516</v>
      </c>
      <c r="D66">
        <v>870</v>
      </c>
      <c r="E66">
        <v>861.46</v>
      </c>
      <c r="P66" s="3"/>
      <c r="Q66" s="3"/>
    </row>
    <row r="67" spans="2:17" x14ac:dyDescent="0.25">
      <c r="B67" t="s">
        <v>25</v>
      </c>
      <c r="C67" s="2">
        <v>44517</v>
      </c>
      <c r="D67">
        <v>874</v>
      </c>
      <c r="E67">
        <v>865.42</v>
      </c>
      <c r="P67" s="3"/>
      <c r="Q67" s="3"/>
    </row>
    <row r="68" spans="2:17" x14ac:dyDescent="0.25">
      <c r="B68" t="s">
        <v>25</v>
      </c>
      <c r="C68" s="2">
        <v>44518</v>
      </c>
      <c r="D68">
        <v>860</v>
      </c>
      <c r="E68">
        <v>851.56</v>
      </c>
      <c r="P68" s="3"/>
      <c r="Q68" s="3"/>
    </row>
    <row r="69" spans="2:17" x14ac:dyDescent="0.25">
      <c r="B69" t="s">
        <v>25</v>
      </c>
      <c r="C69" s="2">
        <v>44519</v>
      </c>
      <c r="D69">
        <v>842</v>
      </c>
      <c r="E69">
        <v>833.74</v>
      </c>
      <c r="P69" s="3"/>
      <c r="Q69" s="3"/>
    </row>
    <row r="70" spans="2:17" x14ac:dyDescent="0.25">
      <c r="B70" t="s">
        <v>25</v>
      </c>
      <c r="C70" s="2">
        <v>44522</v>
      </c>
      <c r="D70">
        <v>848</v>
      </c>
      <c r="E70">
        <v>839.68</v>
      </c>
      <c r="P70" s="3"/>
      <c r="Q70" s="3"/>
    </row>
    <row r="71" spans="2:17" x14ac:dyDescent="0.25">
      <c r="B71" t="s">
        <v>25</v>
      </c>
      <c r="C71" s="2">
        <v>44523</v>
      </c>
      <c r="D71">
        <v>846</v>
      </c>
      <c r="E71">
        <v>837.7</v>
      </c>
      <c r="P71" s="3"/>
      <c r="Q71" s="3"/>
    </row>
    <row r="72" spans="2:17" x14ac:dyDescent="0.25">
      <c r="B72" t="s">
        <v>25</v>
      </c>
      <c r="C72" s="2">
        <v>44524</v>
      </c>
      <c r="D72">
        <v>840</v>
      </c>
      <c r="E72">
        <v>831.76</v>
      </c>
      <c r="P72" s="3"/>
      <c r="Q72" s="3"/>
    </row>
    <row r="73" spans="2:17" x14ac:dyDescent="0.25">
      <c r="B73" t="s">
        <v>25</v>
      </c>
      <c r="C73" s="2">
        <v>44525</v>
      </c>
      <c r="D73">
        <v>840</v>
      </c>
      <c r="E73">
        <v>831.76</v>
      </c>
      <c r="P73" s="3"/>
      <c r="Q73" s="3"/>
    </row>
    <row r="74" spans="2:17" x14ac:dyDescent="0.25">
      <c r="B74" t="s">
        <v>25</v>
      </c>
      <c r="C74" s="2">
        <v>44526</v>
      </c>
      <c r="D74">
        <v>814</v>
      </c>
      <c r="E74">
        <v>806.01</v>
      </c>
      <c r="P74" s="3"/>
      <c r="Q74" s="3"/>
    </row>
    <row r="75" spans="2:17" x14ac:dyDescent="0.25">
      <c r="B75" t="s">
        <v>25</v>
      </c>
      <c r="C75" s="2">
        <v>44529</v>
      </c>
      <c r="D75">
        <v>828</v>
      </c>
      <c r="E75">
        <v>819.87</v>
      </c>
      <c r="P75" s="3"/>
      <c r="Q75" s="3"/>
    </row>
    <row r="76" spans="2:17" x14ac:dyDescent="0.25">
      <c r="B76" t="s">
        <v>25</v>
      </c>
      <c r="C76" s="2">
        <v>44530</v>
      </c>
      <c r="D76">
        <v>826</v>
      </c>
      <c r="E76">
        <v>817.89</v>
      </c>
      <c r="P76" s="3"/>
      <c r="Q76" s="3"/>
    </row>
    <row r="77" spans="2:17" x14ac:dyDescent="0.25">
      <c r="B77" t="s">
        <v>25</v>
      </c>
      <c r="C77" s="2">
        <v>44531</v>
      </c>
      <c r="D77">
        <v>838</v>
      </c>
      <c r="E77">
        <v>829.77</v>
      </c>
      <c r="P77" s="3"/>
      <c r="Q77" s="3"/>
    </row>
    <row r="78" spans="2:17" x14ac:dyDescent="0.25">
      <c r="B78" t="s">
        <v>25</v>
      </c>
      <c r="C78" s="2">
        <v>44532</v>
      </c>
      <c r="D78">
        <v>838</v>
      </c>
      <c r="E78">
        <v>829.77</v>
      </c>
      <c r="P78" s="3"/>
      <c r="Q78" s="3"/>
    </row>
    <row r="79" spans="2:17" x14ac:dyDescent="0.25">
      <c r="B79" t="s">
        <v>25</v>
      </c>
      <c r="C79" s="2">
        <v>44533</v>
      </c>
      <c r="D79">
        <v>836</v>
      </c>
      <c r="E79">
        <v>827.79</v>
      </c>
      <c r="P79" s="3"/>
      <c r="Q79" s="3"/>
    </row>
    <row r="80" spans="2:17" x14ac:dyDescent="0.25">
      <c r="B80" t="s">
        <v>25</v>
      </c>
      <c r="C80" s="2">
        <v>44536</v>
      </c>
      <c r="D80">
        <v>838</v>
      </c>
      <c r="E80">
        <v>829.77</v>
      </c>
      <c r="P80" s="3"/>
      <c r="Q80" s="3"/>
    </row>
    <row r="81" spans="2:17" x14ac:dyDescent="0.25">
      <c r="B81" t="s">
        <v>25</v>
      </c>
      <c r="C81" s="2">
        <v>44537</v>
      </c>
      <c r="D81">
        <v>846</v>
      </c>
      <c r="E81">
        <v>837.7</v>
      </c>
      <c r="P81" s="3"/>
      <c r="Q81" s="3"/>
    </row>
    <row r="82" spans="2:17" x14ac:dyDescent="0.25">
      <c r="B82" t="s">
        <v>25</v>
      </c>
      <c r="C82" s="2">
        <v>44538</v>
      </c>
      <c r="D82">
        <v>856</v>
      </c>
      <c r="E82">
        <v>847.6</v>
      </c>
      <c r="P82" s="3"/>
      <c r="Q82" s="3"/>
    </row>
    <row r="83" spans="2:17" x14ac:dyDescent="0.25">
      <c r="B83" t="s">
        <v>25</v>
      </c>
      <c r="C83" s="2">
        <v>44539</v>
      </c>
      <c r="D83">
        <v>858</v>
      </c>
      <c r="E83">
        <v>849.58</v>
      </c>
      <c r="P83" s="3"/>
      <c r="Q83" s="3"/>
    </row>
    <row r="84" spans="2:17" x14ac:dyDescent="0.25">
      <c r="B84" t="s">
        <v>25</v>
      </c>
      <c r="C84" s="2">
        <v>44540</v>
      </c>
      <c r="D84">
        <v>854</v>
      </c>
      <c r="E84">
        <v>845.62</v>
      </c>
      <c r="P84" s="3"/>
      <c r="Q84" s="3"/>
    </row>
    <row r="85" spans="2:17" x14ac:dyDescent="0.25">
      <c r="B85" t="s">
        <v>25</v>
      </c>
      <c r="C85" s="2">
        <v>44543</v>
      </c>
      <c r="D85">
        <v>842</v>
      </c>
      <c r="E85">
        <v>833.74</v>
      </c>
      <c r="P85" s="3"/>
      <c r="Q85" s="3"/>
    </row>
    <row r="86" spans="2:17" x14ac:dyDescent="0.25">
      <c r="B86" t="s">
        <v>25</v>
      </c>
      <c r="C86" s="2">
        <v>44544</v>
      </c>
      <c r="D86">
        <v>830</v>
      </c>
      <c r="E86">
        <v>821.85</v>
      </c>
      <c r="P86" s="3"/>
      <c r="Q86" s="3"/>
    </row>
    <row r="87" spans="2:17" x14ac:dyDescent="0.25">
      <c r="B87" t="s">
        <v>25</v>
      </c>
      <c r="C87" s="2">
        <v>44545</v>
      </c>
      <c r="D87">
        <v>838</v>
      </c>
      <c r="E87">
        <v>829.77</v>
      </c>
      <c r="P87" s="3"/>
      <c r="Q87" s="3"/>
    </row>
    <row r="88" spans="2:17" x14ac:dyDescent="0.25">
      <c r="B88" t="s">
        <v>25</v>
      </c>
      <c r="C88" s="2">
        <v>44546</v>
      </c>
      <c r="D88">
        <v>832</v>
      </c>
      <c r="E88">
        <v>823.83</v>
      </c>
      <c r="P88" s="3"/>
      <c r="Q88" s="3"/>
    </row>
    <row r="89" spans="2:17" x14ac:dyDescent="0.25">
      <c r="B89" t="s">
        <v>25</v>
      </c>
      <c r="C89" s="2">
        <v>44547</v>
      </c>
      <c r="D89">
        <v>832</v>
      </c>
      <c r="E89">
        <v>823.83</v>
      </c>
      <c r="P89" s="3"/>
      <c r="Q89" s="3"/>
    </row>
    <row r="90" spans="2:17" x14ac:dyDescent="0.25">
      <c r="B90" t="s">
        <v>25</v>
      </c>
      <c r="C90" s="2">
        <v>44550</v>
      </c>
      <c r="D90">
        <v>820</v>
      </c>
      <c r="E90">
        <v>811.95</v>
      </c>
      <c r="P90" s="3"/>
      <c r="Q90" s="3"/>
    </row>
    <row r="91" spans="2:17" x14ac:dyDescent="0.25">
      <c r="B91" t="s">
        <v>25</v>
      </c>
      <c r="C91" s="2">
        <v>44551</v>
      </c>
      <c r="D91">
        <v>841</v>
      </c>
      <c r="E91">
        <v>832.75</v>
      </c>
      <c r="P91" s="3"/>
      <c r="Q91" s="3"/>
    </row>
    <row r="92" spans="2:17" x14ac:dyDescent="0.25">
      <c r="B92" t="s">
        <v>25</v>
      </c>
      <c r="C92" s="2">
        <v>44552</v>
      </c>
      <c r="D92">
        <v>844</v>
      </c>
      <c r="E92">
        <v>835.72</v>
      </c>
      <c r="P92" s="3"/>
      <c r="Q92" s="3"/>
    </row>
    <row r="93" spans="2:17" x14ac:dyDescent="0.25">
      <c r="B93" t="s">
        <v>25</v>
      </c>
      <c r="C93" s="2">
        <v>44553</v>
      </c>
      <c r="D93">
        <v>864</v>
      </c>
      <c r="E93">
        <v>855.52</v>
      </c>
      <c r="P93" s="3"/>
      <c r="Q93" s="3"/>
    </row>
    <row r="94" spans="2:17" x14ac:dyDescent="0.25">
      <c r="B94" t="s">
        <v>25</v>
      </c>
      <c r="C94" s="2">
        <v>44557</v>
      </c>
      <c r="D94">
        <v>872</v>
      </c>
      <c r="E94">
        <v>863.44</v>
      </c>
      <c r="P94" s="3"/>
      <c r="Q94" s="3"/>
    </row>
    <row r="95" spans="2:17" x14ac:dyDescent="0.25">
      <c r="B95" t="s">
        <v>25</v>
      </c>
      <c r="C95" s="2">
        <v>44558</v>
      </c>
      <c r="D95">
        <v>870</v>
      </c>
      <c r="E95">
        <v>861.46</v>
      </c>
      <c r="P95" s="3"/>
      <c r="Q95" s="3"/>
    </row>
    <row r="96" spans="2:17" x14ac:dyDescent="0.25">
      <c r="B96" t="s">
        <v>25</v>
      </c>
      <c r="C96" s="2">
        <v>44559</v>
      </c>
      <c r="D96">
        <v>872</v>
      </c>
      <c r="E96">
        <v>863.44</v>
      </c>
      <c r="P96" s="3"/>
      <c r="Q96" s="3"/>
    </row>
    <row r="97" spans="2:17" x14ac:dyDescent="0.25">
      <c r="B97" t="s">
        <v>25</v>
      </c>
      <c r="C97" s="2">
        <v>44560</v>
      </c>
      <c r="D97">
        <v>874</v>
      </c>
      <c r="E97">
        <v>865.42</v>
      </c>
      <c r="P97" s="3"/>
      <c r="Q97" s="3"/>
    </row>
    <row r="98" spans="2:17" x14ac:dyDescent="0.25">
      <c r="B98" t="s">
        <v>25</v>
      </c>
      <c r="C98" s="2">
        <v>44564</v>
      </c>
      <c r="D98">
        <v>876</v>
      </c>
      <c r="E98">
        <v>867.4</v>
      </c>
      <c r="P98" s="3"/>
      <c r="Q98" s="3"/>
    </row>
    <row r="99" spans="2:17" x14ac:dyDescent="0.25">
      <c r="B99" t="s">
        <v>25</v>
      </c>
      <c r="C99" s="2">
        <v>44565</v>
      </c>
      <c r="D99">
        <v>888</v>
      </c>
      <c r="E99">
        <v>879.28</v>
      </c>
      <c r="P99" s="3"/>
      <c r="Q99" s="3"/>
    </row>
    <row r="100" spans="2:17" x14ac:dyDescent="0.25">
      <c r="B100" t="s">
        <v>25</v>
      </c>
      <c r="C100" s="2">
        <v>44566</v>
      </c>
      <c r="D100">
        <v>882</v>
      </c>
      <c r="E100">
        <v>873.34</v>
      </c>
      <c r="P100" s="3"/>
      <c r="Q100" s="3"/>
    </row>
    <row r="101" spans="2:17" x14ac:dyDescent="0.25">
      <c r="B101" t="s">
        <v>25</v>
      </c>
      <c r="C101" s="2">
        <v>44567</v>
      </c>
      <c r="D101">
        <v>862</v>
      </c>
      <c r="E101">
        <v>853.54</v>
      </c>
      <c r="P101" s="3"/>
      <c r="Q101" s="3"/>
    </row>
    <row r="102" spans="2:17" x14ac:dyDescent="0.25">
      <c r="B102" t="s">
        <v>25</v>
      </c>
      <c r="C102" s="2">
        <v>44568</v>
      </c>
      <c r="D102">
        <v>862</v>
      </c>
      <c r="E102">
        <v>853.54</v>
      </c>
      <c r="P102" s="3"/>
      <c r="Q102" s="3"/>
    </row>
    <row r="103" spans="2:17" x14ac:dyDescent="0.25">
      <c r="B103" t="s">
        <v>25</v>
      </c>
      <c r="C103" s="2">
        <v>44571</v>
      </c>
      <c r="D103">
        <v>840</v>
      </c>
      <c r="E103">
        <v>831.76</v>
      </c>
      <c r="P103" s="3"/>
      <c r="Q103" s="3"/>
    </row>
    <row r="104" spans="2:17" x14ac:dyDescent="0.25">
      <c r="B104" t="s">
        <v>25</v>
      </c>
      <c r="C104" s="2">
        <v>44572</v>
      </c>
      <c r="D104">
        <v>840</v>
      </c>
      <c r="E104">
        <v>831.76</v>
      </c>
      <c r="P104" s="3"/>
      <c r="Q104" s="3"/>
    </row>
    <row r="105" spans="2:17" x14ac:dyDescent="0.25">
      <c r="B105" t="s">
        <v>25</v>
      </c>
      <c r="C105" s="2">
        <v>44573</v>
      </c>
      <c r="D105">
        <v>846</v>
      </c>
      <c r="E105">
        <v>837.7</v>
      </c>
      <c r="P105" s="3"/>
      <c r="Q105" s="3"/>
    </row>
    <row r="106" spans="2:17" x14ac:dyDescent="0.25">
      <c r="B106" t="s">
        <v>25</v>
      </c>
      <c r="C106" s="2">
        <v>44574</v>
      </c>
      <c r="D106">
        <v>838</v>
      </c>
      <c r="E106">
        <v>829.77</v>
      </c>
      <c r="P106" s="3"/>
      <c r="Q106" s="3"/>
    </row>
    <row r="107" spans="2:17" x14ac:dyDescent="0.25">
      <c r="B107" t="s">
        <v>25</v>
      </c>
      <c r="C107" s="2">
        <v>44575</v>
      </c>
      <c r="D107">
        <v>838</v>
      </c>
      <c r="E107">
        <v>829.77</v>
      </c>
      <c r="P107" s="3"/>
      <c r="Q107" s="3"/>
    </row>
    <row r="108" spans="2:17" x14ac:dyDescent="0.25">
      <c r="B108" t="s">
        <v>25</v>
      </c>
      <c r="C108" s="2">
        <v>44578</v>
      </c>
      <c r="D108">
        <v>830</v>
      </c>
      <c r="E108">
        <v>821.85</v>
      </c>
      <c r="P108" s="3"/>
      <c r="Q108" s="3"/>
    </row>
    <row r="109" spans="2:17" x14ac:dyDescent="0.25">
      <c r="B109" t="s">
        <v>25</v>
      </c>
      <c r="C109" s="2">
        <v>44579</v>
      </c>
      <c r="D109">
        <v>838</v>
      </c>
      <c r="E109">
        <v>829.77</v>
      </c>
      <c r="P109" s="3"/>
      <c r="Q109" s="3"/>
    </row>
    <row r="110" spans="2:17" x14ac:dyDescent="0.25">
      <c r="B110" t="s">
        <v>25</v>
      </c>
      <c r="C110" s="2">
        <v>44580</v>
      </c>
      <c r="D110">
        <v>838</v>
      </c>
      <c r="E110">
        <v>829.77</v>
      </c>
      <c r="P110" s="3"/>
      <c r="Q110" s="3"/>
    </row>
    <row r="111" spans="2:17" x14ac:dyDescent="0.25">
      <c r="B111" t="s">
        <v>25</v>
      </c>
      <c r="C111" s="2">
        <v>44581</v>
      </c>
      <c r="D111">
        <v>840</v>
      </c>
      <c r="E111">
        <v>831.76</v>
      </c>
      <c r="P111" s="3"/>
      <c r="Q111" s="3"/>
    </row>
    <row r="112" spans="2:17" x14ac:dyDescent="0.25">
      <c r="B112" t="s">
        <v>25</v>
      </c>
      <c r="C112" s="2">
        <v>44582</v>
      </c>
      <c r="D112">
        <v>820</v>
      </c>
      <c r="E112">
        <v>811.95</v>
      </c>
      <c r="P112" s="3"/>
      <c r="Q112" s="3"/>
    </row>
    <row r="113" spans="2:17" x14ac:dyDescent="0.25">
      <c r="B113" t="s">
        <v>25</v>
      </c>
      <c r="C113" s="2">
        <v>44585</v>
      </c>
      <c r="D113">
        <v>800</v>
      </c>
      <c r="E113">
        <v>792.15</v>
      </c>
      <c r="P113" s="3"/>
      <c r="Q113" s="3"/>
    </row>
    <row r="114" spans="2:17" x14ac:dyDescent="0.25">
      <c r="B114" t="s">
        <v>25</v>
      </c>
      <c r="C114" s="2">
        <v>44586</v>
      </c>
      <c r="D114">
        <v>798</v>
      </c>
      <c r="E114">
        <v>790.17</v>
      </c>
      <c r="P114" s="3"/>
      <c r="Q114" s="3"/>
    </row>
    <row r="115" spans="2:17" x14ac:dyDescent="0.25">
      <c r="B115" t="s">
        <v>25</v>
      </c>
      <c r="C115" s="2">
        <v>44587</v>
      </c>
      <c r="D115">
        <v>814</v>
      </c>
      <c r="E115">
        <v>806.01</v>
      </c>
      <c r="P115" s="3"/>
      <c r="Q115" s="3"/>
    </row>
    <row r="116" spans="2:17" x14ac:dyDescent="0.25">
      <c r="B116" t="s">
        <v>25</v>
      </c>
      <c r="C116" s="2">
        <v>44588</v>
      </c>
      <c r="D116">
        <v>810</v>
      </c>
      <c r="E116">
        <v>802.05</v>
      </c>
      <c r="P116" s="3"/>
      <c r="Q116" s="3"/>
    </row>
    <row r="117" spans="2:17" x14ac:dyDescent="0.25">
      <c r="B117" t="s">
        <v>25</v>
      </c>
      <c r="C117" s="2">
        <v>44589</v>
      </c>
      <c r="D117">
        <v>796</v>
      </c>
      <c r="E117">
        <v>788.19</v>
      </c>
      <c r="P117" s="3"/>
      <c r="Q117" s="3"/>
    </row>
    <row r="118" spans="2:17" x14ac:dyDescent="0.25">
      <c r="B118" t="s">
        <v>25</v>
      </c>
      <c r="C118" s="2">
        <v>44592</v>
      </c>
      <c r="D118">
        <v>810</v>
      </c>
      <c r="E118">
        <v>802.05</v>
      </c>
      <c r="P118" s="3"/>
      <c r="Q118" s="3"/>
    </row>
    <row r="119" spans="2:17" x14ac:dyDescent="0.25">
      <c r="B119" t="s">
        <v>25</v>
      </c>
      <c r="C119" s="2">
        <v>44593</v>
      </c>
      <c r="D119">
        <v>808</v>
      </c>
      <c r="E119">
        <v>800.07</v>
      </c>
      <c r="P119" s="3"/>
      <c r="Q119" s="3"/>
    </row>
    <row r="120" spans="2:17" x14ac:dyDescent="0.25">
      <c r="B120" t="s">
        <v>25</v>
      </c>
      <c r="C120" s="2">
        <v>44594</v>
      </c>
      <c r="D120">
        <v>810</v>
      </c>
      <c r="E120">
        <v>802.05</v>
      </c>
      <c r="P120" s="3"/>
      <c r="Q120" s="3"/>
    </row>
    <row r="121" spans="2:17" x14ac:dyDescent="0.25">
      <c r="B121" t="s">
        <v>25</v>
      </c>
      <c r="C121" s="2">
        <v>44595</v>
      </c>
      <c r="D121">
        <v>800</v>
      </c>
      <c r="E121">
        <v>792.15</v>
      </c>
      <c r="P121" s="3"/>
      <c r="Q121" s="3"/>
    </row>
    <row r="122" spans="2:17" x14ac:dyDescent="0.25">
      <c r="B122" t="s">
        <v>25</v>
      </c>
      <c r="C122" s="2">
        <v>44596</v>
      </c>
      <c r="D122">
        <v>778</v>
      </c>
      <c r="E122">
        <v>770.36</v>
      </c>
      <c r="P122" s="3"/>
      <c r="Q122" s="3"/>
    </row>
    <row r="123" spans="2:17" x14ac:dyDescent="0.25">
      <c r="B123" t="s">
        <v>25</v>
      </c>
      <c r="C123" s="2">
        <v>44599</v>
      </c>
      <c r="D123">
        <v>784</v>
      </c>
      <c r="E123">
        <v>776.3</v>
      </c>
      <c r="P123" s="3"/>
      <c r="Q123" s="3"/>
    </row>
    <row r="124" spans="2:17" x14ac:dyDescent="0.25">
      <c r="B124" t="s">
        <v>25</v>
      </c>
      <c r="C124" s="2">
        <v>44600</v>
      </c>
      <c r="D124">
        <v>800</v>
      </c>
      <c r="E124">
        <v>792.15</v>
      </c>
      <c r="P124" s="3"/>
      <c r="Q124" s="3"/>
    </row>
    <row r="125" spans="2:17" x14ac:dyDescent="0.25">
      <c r="B125" t="s">
        <v>25</v>
      </c>
      <c r="C125" s="2">
        <v>44601</v>
      </c>
      <c r="D125">
        <v>810</v>
      </c>
      <c r="E125">
        <v>802.05</v>
      </c>
      <c r="P125" s="3"/>
      <c r="Q125" s="3"/>
    </row>
    <row r="126" spans="2:17" x14ac:dyDescent="0.25">
      <c r="B126" t="s">
        <v>25</v>
      </c>
      <c r="C126" s="2">
        <v>44602</v>
      </c>
      <c r="D126">
        <v>800</v>
      </c>
      <c r="E126">
        <v>792.15</v>
      </c>
      <c r="P126" s="3"/>
      <c r="Q126" s="3"/>
    </row>
    <row r="127" spans="2:17" x14ac:dyDescent="0.25">
      <c r="B127" t="s">
        <v>25</v>
      </c>
      <c r="C127" s="2">
        <v>44603</v>
      </c>
      <c r="D127">
        <v>792</v>
      </c>
      <c r="E127">
        <v>784.23</v>
      </c>
      <c r="P127" s="3"/>
      <c r="Q127" s="3"/>
    </row>
    <row r="128" spans="2:17" x14ac:dyDescent="0.25">
      <c r="B128" t="s">
        <v>25</v>
      </c>
      <c r="C128" s="2">
        <v>44606</v>
      </c>
      <c r="D128">
        <v>794</v>
      </c>
      <c r="E128">
        <v>786.21</v>
      </c>
      <c r="P128" s="3"/>
      <c r="Q128" s="3"/>
    </row>
    <row r="129" spans="2:17" x14ac:dyDescent="0.25">
      <c r="B129" t="s">
        <v>25</v>
      </c>
      <c r="C129" s="2">
        <v>44607</v>
      </c>
      <c r="D129">
        <v>790</v>
      </c>
      <c r="E129">
        <v>782.25</v>
      </c>
      <c r="P129" s="3"/>
      <c r="Q129" s="3"/>
    </row>
    <row r="130" spans="2:17" x14ac:dyDescent="0.25">
      <c r="B130" t="s">
        <v>25</v>
      </c>
      <c r="C130" s="2">
        <v>44608</v>
      </c>
      <c r="D130">
        <v>790</v>
      </c>
      <c r="E130">
        <v>782.25</v>
      </c>
      <c r="P130" s="3"/>
      <c r="Q130" s="3"/>
    </row>
    <row r="131" spans="2:17" x14ac:dyDescent="0.25">
      <c r="B131" t="s">
        <v>25</v>
      </c>
      <c r="C131" s="2">
        <v>44609</v>
      </c>
      <c r="D131">
        <v>790</v>
      </c>
      <c r="E131">
        <v>782.25</v>
      </c>
      <c r="P131" s="3"/>
      <c r="Q131" s="3"/>
    </row>
    <row r="132" spans="2:17" x14ac:dyDescent="0.25">
      <c r="B132" t="s">
        <v>25</v>
      </c>
      <c r="C132" s="2">
        <v>44610</v>
      </c>
      <c r="D132">
        <v>800</v>
      </c>
      <c r="E132">
        <v>792.15</v>
      </c>
      <c r="P132" s="3"/>
      <c r="Q132" s="3"/>
    </row>
    <row r="133" spans="2:17" x14ac:dyDescent="0.25">
      <c r="B133" t="s">
        <v>25</v>
      </c>
      <c r="C133" s="2">
        <v>44613</v>
      </c>
      <c r="D133">
        <v>784</v>
      </c>
      <c r="E133">
        <v>776.3</v>
      </c>
      <c r="P133" s="3"/>
      <c r="Q133" s="3"/>
    </row>
    <row r="134" spans="2:17" x14ac:dyDescent="0.25">
      <c r="B134" t="s">
        <v>25</v>
      </c>
      <c r="C134" s="2">
        <v>44614</v>
      </c>
      <c r="D134">
        <v>784</v>
      </c>
      <c r="E134">
        <v>776.3</v>
      </c>
      <c r="P134" s="3"/>
      <c r="Q134" s="3"/>
    </row>
    <row r="135" spans="2:17" x14ac:dyDescent="0.25">
      <c r="B135" t="s">
        <v>25</v>
      </c>
      <c r="C135" s="2">
        <v>44615</v>
      </c>
      <c r="D135">
        <v>772</v>
      </c>
      <c r="E135">
        <v>764.42</v>
      </c>
      <c r="P135" s="3"/>
      <c r="Q135" s="3"/>
    </row>
    <row r="136" spans="2:17" x14ac:dyDescent="0.25">
      <c r="B136" t="s">
        <v>25</v>
      </c>
      <c r="C136" s="2">
        <v>44616</v>
      </c>
      <c r="D136">
        <v>714</v>
      </c>
      <c r="E136">
        <v>706.99</v>
      </c>
      <c r="P136" s="3"/>
      <c r="Q136" s="3"/>
    </row>
    <row r="137" spans="2:17" x14ac:dyDescent="0.25">
      <c r="B137" t="s">
        <v>25</v>
      </c>
      <c r="C137" s="2">
        <v>44617</v>
      </c>
      <c r="D137">
        <v>745</v>
      </c>
      <c r="E137">
        <v>737.69</v>
      </c>
      <c r="P137" s="3"/>
      <c r="Q137" s="3"/>
    </row>
    <row r="138" spans="2:17" x14ac:dyDescent="0.25">
      <c r="B138" t="s">
        <v>25</v>
      </c>
      <c r="C138" s="2">
        <v>44620</v>
      </c>
      <c r="D138">
        <v>718</v>
      </c>
      <c r="E138">
        <v>710.95</v>
      </c>
      <c r="P138" s="3"/>
      <c r="Q138" s="3"/>
    </row>
    <row r="139" spans="2:17" x14ac:dyDescent="0.25">
      <c r="B139" t="s">
        <v>25</v>
      </c>
      <c r="C139" s="2">
        <v>44621</v>
      </c>
      <c r="D139">
        <v>706</v>
      </c>
      <c r="E139">
        <v>699.07</v>
      </c>
      <c r="P139" s="3"/>
      <c r="Q139" s="3"/>
    </row>
    <row r="140" spans="2:17" x14ac:dyDescent="0.25">
      <c r="B140" t="s">
        <v>25</v>
      </c>
      <c r="C140" s="2">
        <v>44622</v>
      </c>
      <c r="D140">
        <v>706</v>
      </c>
      <c r="E140">
        <v>699.07</v>
      </c>
      <c r="P140" s="3"/>
      <c r="Q140" s="3"/>
    </row>
    <row r="141" spans="2:17" x14ac:dyDescent="0.25">
      <c r="B141" t="s">
        <v>25</v>
      </c>
      <c r="C141" s="2">
        <v>44623</v>
      </c>
      <c r="D141">
        <v>728</v>
      </c>
      <c r="E141">
        <v>720.85</v>
      </c>
      <c r="P141" s="3"/>
      <c r="Q141" s="3"/>
    </row>
    <row r="142" spans="2:17" x14ac:dyDescent="0.25">
      <c r="B142" t="s">
        <v>25</v>
      </c>
      <c r="C142" s="2">
        <v>44624</v>
      </c>
      <c r="D142">
        <v>704</v>
      </c>
      <c r="E142">
        <v>697.09</v>
      </c>
      <c r="P142" s="3"/>
      <c r="Q142" s="3"/>
    </row>
    <row r="143" spans="2:17" x14ac:dyDescent="0.25">
      <c r="B143" t="s">
        <v>25</v>
      </c>
      <c r="C143" s="2">
        <v>44627</v>
      </c>
      <c r="D143">
        <v>692</v>
      </c>
      <c r="E143">
        <v>685.21</v>
      </c>
      <c r="P143" s="3"/>
      <c r="Q143" s="3"/>
    </row>
    <row r="144" spans="2:17" x14ac:dyDescent="0.25">
      <c r="B144" t="s">
        <v>25</v>
      </c>
      <c r="C144" s="2">
        <v>44628</v>
      </c>
      <c r="D144">
        <v>678</v>
      </c>
      <c r="E144">
        <v>671.35</v>
      </c>
      <c r="P144" s="3"/>
      <c r="Q144" s="3"/>
    </row>
    <row r="145" spans="2:17" x14ac:dyDescent="0.25">
      <c r="B145" t="s">
        <v>25</v>
      </c>
      <c r="C145" s="2">
        <v>44629</v>
      </c>
      <c r="D145">
        <v>690</v>
      </c>
      <c r="E145">
        <v>683.23</v>
      </c>
      <c r="P145" s="3"/>
      <c r="Q145" s="3"/>
    </row>
    <row r="146" spans="2:17" x14ac:dyDescent="0.25">
      <c r="B146" t="s">
        <v>25</v>
      </c>
      <c r="C146" s="2">
        <v>44630</v>
      </c>
      <c r="D146">
        <v>710</v>
      </c>
      <c r="E146">
        <v>703.03</v>
      </c>
      <c r="P146" s="3"/>
      <c r="Q146" s="3"/>
    </row>
    <row r="147" spans="2:17" x14ac:dyDescent="0.25">
      <c r="B147" t="s">
        <v>25</v>
      </c>
      <c r="C147" s="2">
        <v>44631</v>
      </c>
      <c r="D147">
        <v>732</v>
      </c>
      <c r="E147">
        <v>724.82</v>
      </c>
      <c r="P147" s="3"/>
      <c r="Q147" s="3"/>
    </row>
    <row r="148" spans="2:17" x14ac:dyDescent="0.25">
      <c r="B148" t="s">
        <v>25</v>
      </c>
      <c r="C148" s="2">
        <v>44634</v>
      </c>
      <c r="D148">
        <v>744</v>
      </c>
      <c r="E148">
        <v>736.7</v>
      </c>
      <c r="P148" s="3"/>
      <c r="Q148" s="3"/>
    </row>
    <row r="149" spans="2:17" x14ac:dyDescent="0.25">
      <c r="B149" t="s">
        <v>25</v>
      </c>
      <c r="C149" s="2">
        <v>44635</v>
      </c>
      <c r="D149">
        <v>738</v>
      </c>
      <c r="E149">
        <v>730.76</v>
      </c>
      <c r="P149" s="3"/>
      <c r="Q149" s="3"/>
    </row>
    <row r="150" spans="2:17" x14ac:dyDescent="0.25">
      <c r="B150" t="s">
        <v>25</v>
      </c>
      <c r="C150" s="2">
        <v>44636</v>
      </c>
      <c r="D150">
        <v>756</v>
      </c>
      <c r="E150">
        <v>748.58</v>
      </c>
      <c r="P150" s="3"/>
      <c r="Q150" s="3"/>
    </row>
    <row r="151" spans="2:17" x14ac:dyDescent="0.25">
      <c r="B151" t="s">
        <v>25</v>
      </c>
      <c r="C151" s="2">
        <v>44637</v>
      </c>
      <c r="D151">
        <v>744</v>
      </c>
      <c r="E151">
        <v>736.7</v>
      </c>
      <c r="P151" s="3"/>
      <c r="Q151" s="3"/>
    </row>
    <row r="152" spans="2:17" x14ac:dyDescent="0.25">
      <c r="B152" t="s">
        <v>25</v>
      </c>
      <c r="C152" s="2">
        <v>44638</v>
      </c>
      <c r="D152">
        <v>736</v>
      </c>
      <c r="E152">
        <v>736</v>
      </c>
      <c r="P152" s="3"/>
      <c r="Q152" s="3"/>
    </row>
    <row r="153" spans="2:17" x14ac:dyDescent="0.25">
      <c r="B153" t="s">
        <v>25</v>
      </c>
      <c r="C153" s="2">
        <v>44641</v>
      </c>
      <c r="D153">
        <v>732</v>
      </c>
      <c r="E153">
        <v>732</v>
      </c>
      <c r="P153" s="3"/>
      <c r="Q153" s="3"/>
    </row>
    <row r="154" spans="2:17" x14ac:dyDescent="0.25">
      <c r="B154" t="s">
        <v>25</v>
      </c>
      <c r="C154" s="2">
        <v>44642</v>
      </c>
      <c r="D154">
        <v>728</v>
      </c>
      <c r="E154">
        <v>728</v>
      </c>
      <c r="P154" s="3"/>
      <c r="Q154" s="3"/>
    </row>
    <row r="155" spans="2:17" x14ac:dyDescent="0.25">
      <c r="B155" t="s">
        <v>25</v>
      </c>
      <c r="C155" s="2">
        <v>44643</v>
      </c>
      <c r="D155">
        <v>734</v>
      </c>
      <c r="E155">
        <v>734</v>
      </c>
      <c r="P155" s="3"/>
      <c r="Q155" s="3"/>
    </row>
    <row r="156" spans="2:17" x14ac:dyDescent="0.25">
      <c r="B156" t="s">
        <v>25</v>
      </c>
      <c r="C156" s="2">
        <v>44644</v>
      </c>
      <c r="D156">
        <v>744</v>
      </c>
      <c r="E156">
        <v>744</v>
      </c>
      <c r="P156" s="3"/>
      <c r="Q156" s="3"/>
    </row>
    <row r="157" spans="2:17" x14ac:dyDescent="0.25">
      <c r="B157" t="s">
        <v>25</v>
      </c>
      <c r="C157" s="2">
        <v>44645</v>
      </c>
      <c r="D157">
        <v>740</v>
      </c>
      <c r="E157">
        <v>740</v>
      </c>
      <c r="P157" s="3"/>
      <c r="Q157" s="3"/>
    </row>
    <row r="158" spans="2:17" x14ac:dyDescent="0.25">
      <c r="B158" t="s">
        <v>25</v>
      </c>
      <c r="C158" s="2">
        <v>44648</v>
      </c>
      <c r="D158">
        <v>734</v>
      </c>
      <c r="E158">
        <v>734</v>
      </c>
      <c r="P158" s="3"/>
      <c r="Q158" s="3"/>
    </row>
    <row r="159" spans="2:17" x14ac:dyDescent="0.25">
      <c r="B159" t="s">
        <v>25</v>
      </c>
      <c r="C159" s="2">
        <v>44649</v>
      </c>
      <c r="D159">
        <v>756</v>
      </c>
      <c r="E159">
        <v>756</v>
      </c>
      <c r="P159" s="3"/>
      <c r="Q159" s="3"/>
    </row>
    <row r="160" spans="2:17" x14ac:dyDescent="0.25">
      <c r="B160" t="s">
        <v>25</v>
      </c>
      <c r="C160" s="2">
        <v>44650</v>
      </c>
      <c r="D160">
        <v>762</v>
      </c>
      <c r="E160">
        <v>762</v>
      </c>
      <c r="P160" s="3"/>
      <c r="Q160" s="3"/>
    </row>
    <row r="161" spans="2:17" x14ac:dyDescent="0.25">
      <c r="B161" t="s">
        <v>25</v>
      </c>
      <c r="C161" s="2">
        <v>44651</v>
      </c>
      <c r="D161">
        <v>758</v>
      </c>
      <c r="E161">
        <v>758</v>
      </c>
      <c r="P161" s="3"/>
      <c r="Q161" s="3"/>
    </row>
    <row r="162" spans="2:17" x14ac:dyDescent="0.25">
      <c r="B162" t="s">
        <v>25</v>
      </c>
      <c r="C162" s="2">
        <v>44652</v>
      </c>
      <c r="D162">
        <v>762</v>
      </c>
      <c r="E162">
        <v>762</v>
      </c>
      <c r="P162" s="3"/>
      <c r="Q162" s="3"/>
    </row>
    <row r="163" spans="2:17" x14ac:dyDescent="0.25">
      <c r="B163" t="s">
        <v>25</v>
      </c>
      <c r="C163" s="2">
        <v>44655</v>
      </c>
      <c r="D163">
        <v>760</v>
      </c>
      <c r="E163">
        <v>760</v>
      </c>
      <c r="P163" s="3"/>
      <c r="Q163" s="3"/>
    </row>
    <row r="164" spans="2:17" x14ac:dyDescent="0.25">
      <c r="B164" t="s">
        <v>25</v>
      </c>
      <c r="C164" s="2">
        <v>44656</v>
      </c>
      <c r="D164">
        <v>758</v>
      </c>
      <c r="E164">
        <v>758</v>
      </c>
      <c r="P164" s="3"/>
      <c r="Q164" s="3"/>
    </row>
    <row r="165" spans="2:17" x14ac:dyDescent="0.25">
      <c r="B165" t="s">
        <v>25</v>
      </c>
      <c r="C165" s="2">
        <v>44657</v>
      </c>
      <c r="D165">
        <v>738</v>
      </c>
      <c r="E165">
        <v>738</v>
      </c>
      <c r="P165" s="3"/>
      <c r="Q165" s="3"/>
    </row>
    <row r="166" spans="2:17" x14ac:dyDescent="0.25">
      <c r="B166" t="s">
        <v>25</v>
      </c>
      <c r="C166" s="2">
        <v>44658</v>
      </c>
      <c r="D166">
        <v>738</v>
      </c>
      <c r="E166">
        <v>738</v>
      </c>
      <c r="P166" s="3"/>
      <c r="Q166" s="3"/>
    </row>
    <row r="167" spans="2:17" x14ac:dyDescent="0.25">
      <c r="B167" t="s">
        <v>25</v>
      </c>
      <c r="C167" s="2">
        <v>44659</v>
      </c>
      <c r="D167">
        <v>742</v>
      </c>
      <c r="E167">
        <v>742</v>
      </c>
      <c r="P167" s="3"/>
      <c r="Q167" s="3"/>
    </row>
    <row r="168" spans="2:17" x14ac:dyDescent="0.25">
      <c r="B168" t="s">
        <v>25</v>
      </c>
      <c r="C168" s="2">
        <v>44662</v>
      </c>
      <c r="D168">
        <v>738</v>
      </c>
      <c r="E168">
        <v>738</v>
      </c>
      <c r="P168" s="3"/>
      <c r="Q168" s="3"/>
    </row>
    <row r="169" spans="2:17" x14ac:dyDescent="0.25">
      <c r="B169" t="s">
        <v>25</v>
      </c>
      <c r="C169" s="2">
        <v>44663</v>
      </c>
      <c r="D169">
        <v>730</v>
      </c>
      <c r="E169">
        <v>730</v>
      </c>
      <c r="P169" s="3"/>
      <c r="Q169" s="3"/>
    </row>
    <row r="170" spans="2:17" x14ac:dyDescent="0.25">
      <c r="B170" t="s">
        <v>25</v>
      </c>
      <c r="C170" s="2">
        <v>44664</v>
      </c>
      <c r="D170">
        <v>738</v>
      </c>
      <c r="E170">
        <v>738</v>
      </c>
      <c r="P170" s="3"/>
      <c r="Q170" s="3"/>
    </row>
    <row r="171" spans="2:17" x14ac:dyDescent="0.25">
      <c r="B171" t="s">
        <v>25</v>
      </c>
      <c r="C171" s="2">
        <v>44670</v>
      </c>
      <c r="D171">
        <v>732</v>
      </c>
      <c r="E171">
        <v>732</v>
      </c>
      <c r="P171" s="3"/>
      <c r="Q171" s="3"/>
    </row>
    <row r="172" spans="2:17" x14ac:dyDescent="0.25">
      <c r="B172" t="s">
        <v>25</v>
      </c>
      <c r="C172" s="2">
        <v>44671</v>
      </c>
      <c r="D172">
        <v>732</v>
      </c>
      <c r="E172">
        <v>732</v>
      </c>
      <c r="P172" s="3"/>
      <c r="Q172" s="3"/>
    </row>
    <row r="173" spans="2:17" x14ac:dyDescent="0.25">
      <c r="B173" t="s">
        <v>25</v>
      </c>
      <c r="C173" s="2">
        <v>44673</v>
      </c>
      <c r="D173">
        <v>720</v>
      </c>
      <c r="E173">
        <v>720</v>
      </c>
      <c r="P173" s="3"/>
      <c r="Q173" s="3"/>
    </row>
    <row r="174" spans="2:17" x14ac:dyDescent="0.25">
      <c r="B174" t="s">
        <v>25</v>
      </c>
      <c r="C174" s="2">
        <v>44676</v>
      </c>
      <c r="D174">
        <v>712</v>
      </c>
      <c r="E174">
        <v>712</v>
      </c>
      <c r="P174" s="3"/>
      <c r="Q174" s="3"/>
    </row>
    <row r="175" spans="2:17" x14ac:dyDescent="0.25">
      <c r="B175" t="s">
        <v>25</v>
      </c>
      <c r="C175" s="2">
        <v>44677</v>
      </c>
      <c r="D175">
        <v>698</v>
      </c>
      <c r="E175">
        <v>698</v>
      </c>
      <c r="P175" s="3"/>
      <c r="Q175" s="3"/>
    </row>
    <row r="176" spans="2:17" x14ac:dyDescent="0.25">
      <c r="B176" t="s">
        <v>25</v>
      </c>
      <c r="C176" s="2">
        <v>44678</v>
      </c>
      <c r="D176">
        <v>700</v>
      </c>
      <c r="E176">
        <v>700</v>
      </c>
      <c r="P176" s="3"/>
      <c r="Q176" s="3"/>
    </row>
    <row r="177" spans="2:17" x14ac:dyDescent="0.25">
      <c r="B177" t="s">
        <v>25</v>
      </c>
      <c r="C177" s="2">
        <v>44679</v>
      </c>
      <c r="D177">
        <v>706</v>
      </c>
      <c r="E177">
        <v>706</v>
      </c>
      <c r="P177" s="3"/>
      <c r="Q177" s="3"/>
    </row>
    <row r="178" spans="2:17" x14ac:dyDescent="0.25">
      <c r="B178" t="s">
        <v>25</v>
      </c>
      <c r="C178" s="2">
        <v>44680</v>
      </c>
      <c r="D178">
        <v>696</v>
      </c>
      <c r="E178">
        <v>696</v>
      </c>
      <c r="P178" s="3"/>
      <c r="Q178" s="3"/>
    </row>
    <row r="179" spans="2:17" x14ac:dyDescent="0.25">
      <c r="B179" t="s">
        <v>25</v>
      </c>
      <c r="C179" s="2">
        <v>44683</v>
      </c>
      <c r="D179">
        <v>680</v>
      </c>
      <c r="E179">
        <v>680</v>
      </c>
      <c r="P179" s="3"/>
      <c r="Q179" s="3"/>
    </row>
    <row r="180" spans="2:17" x14ac:dyDescent="0.25">
      <c r="B180" t="s">
        <v>25</v>
      </c>
      <c r="C180" s="2">
        <v>44684</v>
      </c>
      <c r="D180">
        <v>686</v>
      </c>
      <c r="E180">
        <v>686</v>
      </c>
      <c r="P180" s="3"/>
      <c r="Q180" s="3"/>
    </row>
    <row r="181" spans="2:17" x14ac:dyDescent="0.25">
      <c r="B181" t="s">
        <v>25</v>
      </c>
      <c r="C181" s="2">
        <v>44685</v>
      </c>
      <c r="D181">
        <v>672</v>
      </c>
      <c r="E181">
        <v>672</v>
      </c>
      <c r="P181" s="3"/>
      <c r="Q181" s="3"/>
    </row>
    <row r="182" spans="2:17" x14ac:dyDescent="0.25">
      <c r="B182" t="s">
        <v>25</v>
      </c>
      <c r="C182" s="2">
        <v>44686</v>
      </c>
      <c r="D182">
        <v>672</v>
      </c>
      <c r="E182">
        <v>672</v>
      </c>
      <c r="P182" s="3"/>
      <c r="Q182" s="3"/>
    </row>
    <row r="183" spans="2:17" x14ac:dyDescent="0.25">
      <c r="B183" t="s">
        <v>25</v>
      </c>
      <c r="C183" s="2">
        <v>44687</v>
      </c>
      <c r="D183">
        <v>668</v>
      </c>
      <c r="E183">
        <v>668</v>
      </c>
      <c r="P183" s="3"/>
      <c r="Q183" s="3"/>
    </row>
    <row r="184" spans="2:17" x14ac:dyDescent="0.25">
      <c r="B184" t="s">
        <v>25</v>
      </c>
      <c r="C184" s="2">
        <v>44690</v>
      </c>
      <c r="D184">
        <v>650</v>
      </c>
      <c r="E184">
        <v>650</v>
      </c>
      <c r="P184" s="3"/>
      <c r="Q184" s="3"/>
    </row>
    <row r="185" spans="2:17" x14ac:dyDescent="0.25">
      <c r="B185" t="s">
        <v>25</v>
      </c>
      <c r="C185" s="2">
        <v>44691</v>
      </c>
      <c r="D185">
        <v>646</v>
      </c>
      <c r="E185">
        <v>646</v>
      </c>
      <c r="P185" s="3"/>
      <c r="Q185" s="3"/>
    </row>
    <row r="186" spans="2:17" x14ac:dyDescent="0.25">
      <c r="B186" t="s">
        <v>25</v>
      </c>
      <c r="C186" s="2">
        <v>44692</v>
      </c>
      <c r="D186">
        <v>648</v>
      </c>
      <c r="E186">
        <v>648</v>
      </c>
      <c r="P186" s="3"/>
      <c r="Q186" s="3"/>
    </row>
    <row r="187" spans="2:17" x14ac:dyDescent="0.25">
      <c r="B187" t="s">
        <v>25</v>
      </c>
      <c r="C187" s="2">
        <v>44693</v>
      </c>
      <c r="D187">
        <v>646</v>
      </c>
      <c r="E187">
        <v>646</v>
      </c>
      <c r="P187" s="3"/>
      <c r="Q187" s="3"/>
    </row>
    <row r="188" spans="2:17" x14ac:dyDescent="0.25">
      <c r="B188" t="s">
        <v>25</v>
      </c>
      <c r="C188" s="2">
        <v>44694</v>
      </c>
      <c r="D188">
        <v>650</v>
      </c>
      <c r="E188">
        <v>650</v>
      </c>
      <c r="P188" s="3"/>
      <c r="Q188" s="3"/>
    </row>
    <row r="189" spans="2:17" x14ac:dyDescent="0.25">
      <c r="B189" t="s">
        <v>25</v>
      </c>
      <c r="C189" s="2">
        <v>44697</v>
      </c>
      <c r="D189">
        <v>644</v>
      </c>
      <c r="E189">
        <v>644</v>
      </c>
      <c r="P189" s="3"/>
      <c r="Q189" s="3"/>
    </row>
    <row r="190" spans="2:17" x14ac:dyDescent="0.25">
      <c r="B190" t="s">
        <v>25</v>
      </c>
      <c r="C190" s="2">
        <v>44698</v>
      </c>
      <c r="D190">
        <v>636</v>
      </c>
      <c r="E190">
        <v>636</v>
      </c>
      <c r="P190" s="3"/>
      <c r="Q190" s="3"/>
    </row>
    <row r="191" spans="2:17" x14ac:dyDescent="0.25">
      <c r="B191" t="s">
        <v>25</v>
      </c>
      <c r="C191" s="2">
        <v>44699</v>
      </c>
      <c r="D191">
        <v>626</v>
      </c>
      <c r="E191">
        <v>626</v>
      </c>
      <c r="P191" s="3"/>
      <c r="Q191" s="3"/>
    </row>
    <row r="192" spans="2:17" x14ac:dyDescent="0.25">
      <c r="B192" t="s">
        <v>25</v>
      </c>
      <c r="C192" s="2">
        <v>44700</v>
      </c>
      <c r="D192">
        <v>616</v>
      </c>
      <c r="E192">
        <v>616</v>
      </c>
      <c r="P192" s="3"/>
      <c r="Q192" s="3"/>
    </row>
    <row r="193" spans="2:17" x14ac:dyDescent="0.25">
      <c r="B193" t="s">
        <v>25</v>
      </c>
      <c r="C193" s="2">
        <v>44701</v>
      </c>
      <c r="D193">
        <v>616</v>
      </c>
      <c r="E193">
        <v>616</v>
      </c>
      <c r="P193" s="3"/>
      <c r="Q193" s="3"/>
    </row>
    <row r="194" spans="2:17" x14ac:dyDescent="0.25">
      <c r="B194" t="s">
        <v>25</v>
      </c>
      <c r="C194" s="2">
        <v>44704</v>
      </c>
      <c r="D194">
        <v>628</v>
      </c>
      <c r="E194">
        <v>628</v>
      </c>
      <c r="P194" s="3"/>
      <c r="Q194" s="3"/>
    </row>
    <row r="195" spans="2:17" x14ac:dyDescent="0.25">
      <c r="B195" t="s">
        <v>25</v>
      </c>
      <c r="C195" s="2">
        <v>44705</v>
      </c>
      <c r="D195">
        <v>612</v>
      </c>
      <c r="E195">
        <v>612</v>
      </c>
      <c r="P195" s="3"/>
      <c r="Q195" s="3"/>
    </row>
    <row r="196" spans="2:17" x14ac:dyDescent="0.25">
      <c r="B196" t="s">
        <v>25</v>
      </c>
      <c r="C196" s="2">
        <v>44706</v>
      </c>
      <c r="D196">
        <v>606</v>
      </c>
      <c r="E196">
        <v>606</v>
      </c>
      <c r="P196" s="3"/>
      <c r="Q196" s="3"/>
    </row>
    <row r="197" spans="2:17" x14ac:dyDescent="0.25">
      <c r="B197" t="s">
        <v>25</v>
      </c>
      <c r="C197" s="2">
        <v>44708</v>
      </c>
      <c r="D197">
        <v>610</v>
      </c>
      <c r="E197">
        <v>610</v>
      </c>
      <c r="P197" s="3"/>
      <c r="Q197" s="3"/>
    </row>
    <row r="198" spans="2:17" x14ac:dyDescent="0.25">
      <c r="B198" t="s">
        <v>25</v>
      </c>
      <c r="C198" s="2">
        <v>44711</v>
      </c>
      <c r="D198">
        <v>604</v>
      </c>
      <c r="E198">
        <v>604</v>
      </c>
      <c r="P198" s="3"/>
      <c r="Q198" s="3"/>
    </row>
    <row r="199" spans="2:17" x14ac:dyDescent="0.25">
      <c r="B199" t="s">
        <v>25</v>
      </c>
      <c r="C199" s="2">
        <v>44712</v>
      </c>
      <c r="D199">
        <v>600</v>
      </c>
      <c r="E199">
        <v>600</v>
      </c>
      <c r="P199" s="3"/>
      <c r="Q199" s="3"/>
    </row>
    <row r="200" spans="2:17" x14ac:dyDescent="0.25">
      <c r="B200" t="s">
        <v>25</v>
      </c>
      <c r="C200" s="2">
        <v>44713</v>
      </c>
      <c r="D200">
        <v>608</v>
      </c>
      <c r="E200">
        <v>608</v>
      </c>
      <c r="P200" s="3"/>
      <c r="Q200" s="3"/>
    </row>
    <row r="201" spans="2:17" x14ac:dyDescent="0.25">
      <c r="B201" t="s">
        <v>25</v>
      </c>
      <c r="C201" s="2">
        <v>44714</v>
      </c>
      <c r="D201">
        <v>614</v>
      </c>
      <c r="E201">
        <v>614</v>
      </c>
      <c r="P201" s="3"/>
      <c r="Q201" s="3"/>
    </row>
    <row r="202" spans="2:17" x14ac:dyDescent="0.25">
      <c r="B202" t="s">
        <v>25</v>
      </c>
      <c r="C202" s="2">
        <v>44715</v>
      </c>
      <c r="D202">
        <v>612</v>
      </c>
      <c r="E202">
        <v>612</v>
      </c>
      <c r="P202" s="3"/>
      <c r="Q202" s="3"/>
    </row>
    <row r="203" spans="2:17" x14ac:dyDescent="0.25">
      <c r="B203" t="s">
        <v>25</v>
      </c>
      <c r="C203" s="2">
        <v>44719</v>
      </c>
      <c r="D203">
        <v>606</v>
      </c>
      <c r="E203">
        <v>606</v>
      </c>
      <c r="P203" s="3"/>
      <c r="Q203" s="3"/>
    </row>
    <row r="204" spans="2:17" x14ac:dyDescent="0.25">
      <c r="B204" t="s">
        <v>25</v>
      </c>
      <c r="C204" s="2">
        <v>44720</v>
      </c>
      <c r="D204">
        <v>610</v>
      </c>
      <c r="E204">
        <v>610</v>
      </c>
      <c r="P204" s="3"/>
      <c r="Q204" s="3"/>
    </row>
    <row r="205" spans="2:17" x14ac:dyDescent="0.25">
      <c r="B205" t="s">
        <v>25</v>
      </c>
      <c r="C205" s="2">
        <v>44721</v>
      </c>
      <c r="D205">
        <v>604</v>
      </c>
      <c r="E205">
        <v>604</v>
      </c>
      <c r="P205" s="3"/>
      <c r="Q205" s="3"/>
    </row>
    <row r="206" spans="2:17" x14ac:dyDescent="0.25">
      <c r="B206" t="s">
        <v>25</v>
      </c>
      <c r="C206" s="2">
        <v>44722</v>
      </c>
      <c r="D206">
        <v>604</v>
      </c>
      <c r="E206">
        <v>604</v>
      </c>
      <c r="P206" s="3"/>
      <c r="Q206" s="3"/>
    </row>
    <row r="207" spans="2:17" x14ac:dyDescent="0.25">
      <c r="B207" t="s">
        <v>25</v>
      </c>
      <c r="C207" s="2">
        <v>44725</v>
      </c>
      <c r="D207">
        <v>592</v>
      </c>
      <c r="E207">
        <v>592</v>
      </c>
      <c r="P207" s="3"/>
      <c r="Q207" s="3"/>
    </row>
    <row r="208" spans="2:17" x14ac:dyDescent="0.25">
      <c r="B208" t="s">
        <v>25</v>
      </c>
      <c r="C208" s="2">
        <v>44726</v>
      </c>
      <c r="D208">
        <v>590</v>
      </c>
      <c r="E208">
        <v>590</v>
      </c>
      <c r="P208" s="3"/>
      <c r="Q208" s="3"/>
    </row>
    <row r="209" spans="2:17" x14ac:dyDescent="0.25">
      <c r="B209" t="s">
        <v>25</v>
      </c>
      <c r="C209" s="2">
        <v>44727</v>
      </c>
      <c r="D209">
        <v>588</v>
      </c>
      <c r="E209">
        <v>588</v>
      </c>
      <c r="P209" s="3"/>
      <c r="Q209" s="3"/>
    </row>
    <row r="210" spans="2:17" x14ac:dyDescent="0.25">
      <c r="B210" t="s">
        <v>25</v>
      </c>
      <c r="C210" s="2">
        <v>44728</v>
      </c>
      <c r="D210">
        <v>570</v>
      </c>
      <c r="E210">
        <v>570</v>
      </c>
      <c r="P210" s="3"/>
      <c r="Q210" s="3"/>
    </row>
    <row r="211" spans="2:17" x14ac:dyDescent="0.25">
      <c r="B211" t="s">
        <v>25</v>
      </c>
      <c r="C211" s="2">
        <v>44732</v>
      </c>
      <c r="D211">
        <v>569</v>
      </c>
      <c r="E211">
        <v>569</v>
      </c>
      <c r="P211" s="3"/>
      <c r="Q211" s="3"/>
    </row>
    <row r="212" spans="2:17" x14ac:dyDescent="0.25">
      <c r="B212" t="s">
        <v>25</v>
      </c>
      <c r="C212" s="2">
        <v>44733</v>
      </c>
      <c r="D212">
        <v>580</v>
      </c>
      <c r="E212">
        <v>580</v>
      </c>
      <c r="P212" s="3"/>
      <c r="Q212" s="3"/>
    </row>
    <row r="213" spans="2:17" x14ac:dyDescent="0.25">
      <c r="B213" t="s">
        <v>25</v>
      </c>
      <c r="C213" s="2">
        <v>44734</v>
      </c>
      <c r="D213">
        <v>580</v>
      </c>
      <c r="E213">
        <v>580</v>
      </c>
      <c r="P213" s="3"/>
      <c r="Q213" s="3"/>
    </row>
    <row r="214" spans="2:17" x14ac:dyDescent="0.25">
      <c r="B214" t="s">
        <v>25</v>
      </c>
      <c r="C214" s="2">
        <v>44735</v>
      </c>
      <c r="D214">
        <v>584</v>
      </c>
      <c r="E214">
        <v>584</v>
      </c>
      <c r="P214" s="3"/>
      <c r="Q214" s="3"/>
    </row>
    <row r="215" spans="2:17" x14ac:dyDescent="0.25">
      <c r="B215" t="s">
        <v>25</v>
      </c>
      <c r="C215" s="2">
        <v>44736</v>
      </c>
      <c r="D215">
        <v>608</v>
      </c>
      <c r="E215">
        <v>608</v>
      </c>
      <c r="P215" s="3"/>
      <c r="Q215" s="3"/>
    </row>
    <row r="216" spans="2:17" x14ac:dyDescent="0.25">
      <c r="B216" t="s">
        <v>25</v>
      </c>
      <c r="C216" s="2">
        <v>44739</v>
      </c>
      <c r="D216">
        <v>634</v>
      </c>
      <c r="E216">
        <v>634</v>
      </c>
      <c r="P216" s="3"/>
      <c r="Q216" s="3"/>
    </row>
    <row r="217" spans="2:17" x14ac:dyDescent="0.25">
      <c r="B217" t="s">
        <v>25</v>
      </c>
      <c r="C217" s="2">
        <v>44740</v>
      </c>
      <c r="D217">
        <v>636</v>
      </c>
      <c r="E217">
        <v>636</v>
      </c>
      <c r="P217" s="3"/>
      <c r="Q217" s="3"/>
    </row>
    <row r="218" spans="2:17" x14ac:dyDescent="0.25">
      <c r="B218" t="s">
        <v>25</v>
      </c>
      <c r="C218" s="2">
        <v>44741</v>
      </c>
      <c r="D218">
        <v>616</v>
      </c>
      <c r="E218">
        <v>616</v>
      </c>
      <c r="P218" s="3"/>
      <c r="Q218" s="3"/>
    </row>
    <row r="219" spans="2:17" x14ac:dyDescent="0.25">
      <c r="B219" t="s">
        <v>25</v>
      </c>
      <c r="C219" s="2">
        <v>44742</v>
      </c>
      <c r="D219">
        <v>604</v>
      </c>
      <c r="E219">
        <v>604</v>
      </c>
      <c r="P219" s="3"/>
      <c r="Q219" s="3"/>
    </row>
    <row r="220" spans="2:17" x14ac:dyDescent="0.25">
      <c r="B220" t="s">
        <v>25</v>
      </c>
      <c r="C220" s="2">
        <v>44743</v>
      </c>
      <c r="D220">
        <v>603</v>
      </c>
      <c r="E220">
        <v>603</v>
      </c>
      <c r="P220" s="3"/>
      <c r="Q220" s="3"/>
    </row>
    <row r="221" spans="2:17" x14ac:dyDescent="0.25">
      <c r="B221" t="s">
        <v>25</v>
      </c>
      <c r="C221" s="2">
        <v>44746</v>
      </c>
      <c r="D221">
        <v>608</v>
      </c>
      <c r="E221">
        <v>608</v>
      </c>
      <c r="P221" s="3"/>
      <c r="Q221" s="3"/>
    </row>
    <row r="222" spans="2:17" x14ac:dyDescent="0.25">
      <c r="B222" t="s">
        <v>25</v>
      </c>
      <c r="C222" s="2">
        <v>44747</v>
      </c>
      <c r="D222">
        <v>604</v>
      </c>
      <c r="E222">
        <v>604</v>
      </c>
      <c r="P222" s="3"/>
      <c r="Q222" s="3"/>
    </row>
    <row r="223" spans="2:17" x14ac:dyDescent="0.25">
      <c r="B223" t="s">
        <v>25</v>
      </c>
      <c r="C223" s="2">
        <v>44748</v>
      </c>
      <c r="D223">
        <v>626</v>
      </c>
      <c r="E223">
        <v>626</v>
      </c>
      <c r="P223" s="3"/>
      <c r="Q223" s="3"/>
    </row>
    <row r="224" spans="2:17" x14ac:dyDescent="0.25">
      <c r="B224" t="s">
        <v>25</v>
      </c>
      <c r="C224" s="2">
        <v>44749</v>
      </c>
      <c r="D224">
        <v>646</v>
      </c>
      <c r="E224">
        <v>646</v>
      </c>
      <c r="P224" s="3"/>
      <c r="Q224" s="3"/>
    </row>
    <row r="225" spans="2:17" x14ac:dyDescent="0.25">
      <c r="B225" t="s">
        <v>25</v>
      </c>
      <c r="C225" s="2">
        <v>44750</v>
      </c>
      <c r="D225">
        <v>660</v>
      </c>
      <c r="E225">
        <v>660</v>
      </c>
      <c r="P225" s="3"/>
      <c r="Q225" s="3"/>
    </row>
    <row r="226" spans="2:17" x14ac:dyDescent="0.25">
      <c r="B226" t="s">
        <v>25</v>
      </c>
      <c r="C226" s="2">
        <v>44753</v>
      </c>
      <c r="D226">
        <v>672</v>
      </c>
      <c r="E226">
        <v>672</v>
      </c>
      <c r="P226" s="3"/>
      <c r="Q226" s="3"/>
    </row>
    <row r="227" spans="2:17" x14ac:dyDescent="0.25">
      <c r="B227" t="s">
        <v>25</v>
      </c>
      <c r="C227" s="2">
        <v>44754</v>
      </c>
      <c r="D227">
        <v>686</v>
      </c>
      <c r="E227">
        <v>686</v>
      </c>
      <c r="P227" s="3"/>
      <c r="Q227" s="3"/>
    </row>
    <row r="228" spans="2:17" x14ac:dyDescent="0.25">
      <c r="B228" t="s">
        <v>25</v>
      </c>
      <c r="C228" s="2">
        <v>44755</v>
      </c>
      <c r="D228">
        <v>700</v>
      </c>
      <c r="E228">
        <v>700</v>
      </c>
      <c r="P228" s="3"/>
      <c r="Q228" s="3"/>
    </row>
    <row r="229" spans="2:17" x14ac:dyDescent="0.25">
      <c r="B229" t="s">
        <v>25</v>
      </c>
      <c r="C229" s="2">
        <v>44756</v>
      </c>
      <c r="D229">
        <v>686</v>
      </c>
      <c r="E229">
        <v>686</v>
      </c>
      <c r="P229" s="3"/>
      <c r="Q229" s="3"/>
    </row>
    <row r="230" spans="2:17" x14ac:dyDescent="0.25">
      <c r="B230" t="s">
        <v>25</v>
      </c>
      <c r="C230" s="2">
        <v>44757</v>
      </c>
      <c r="D230">
        <v>678</v>
      </c>
      <c r="E230">
        <v>678</v>
      </c>
      <c r="P230" s="3"/>
      <c r="Q230" s="3"/>
    </row>
    <row r="231" spans="2:17" x14ac:dyDescent="0.25">
      <c r="B231" t="s">
        <v>25</v>
      </c>
      <c r="C231" s="2">
        <v>44760</v>
      </c>
      <c r="D231">
        <v>680</v>
      </c>
      <c r="E231">
        <v>680</v>
      </c>
      <c r="P231" s="3"/>
      <c r="Q231" s="3"/>
    </row>
    <row r="232" spans="2:17" x14ac:dyDescent="0.25">
      <c r="B232" t="s">
        <v>25</v>
      </c>
      <c r="C232" s="2">
        <v>44761</v>
      </c>
      <c r="D232">
        <v>680</v>
      </c>
      <c r="E232">
        <v>680</v>
      </c>
      <c r="P232" s="3"/>
      <c r="Q232" s="3"/>
    </row>
    <row r="233" spans="2:17" x14ac:dyDescent="0.25">
      <c r="B233" t="s">
        <v>25</v>
      </c>
      <c r="C233" s="2">
        <v>44762</v>
      </c>
      <c r="D233">
        <v>606</v>
      </c>
      <c r="E233">
        <v>606</v>
      </c>
      <c r="P233" s="3"/>
      <c r="Q233" s="3"/>
    </row>
    <row r="234" spans="2:17" x14ac:dyDescent="0.25">
      <c r="B234" t="s">
        <v>25</v>
      </c>
      <c r="C234" s="2">
        <v>44763</v>
      </c>
      <c r="D234">
        <v>628</v>
      </c>
      <c r="E234">
        <v>628</v>
      </c>
      <c r="P234" s="3"/>
      <c r="Q234" s="3"/>
    </row>
    <row r="235" spans="2:17" x14ac:dyDescent="0.25">
      <c r="B235" t="s">
        <v>25</v>
      </c>
      <c r="C235" s="2">
        <v>44764</v>
      </c>
      <c r="D235">
        <v>616</v>
      </c>
      <c r="E235">
        <v>616</v>
      </c>
      <c r="P235" s="3"/>
      <c r="Q235" s="3"/>
    </row>
    <row r="236" spans="2:17" x14ac:dyDescent="0.25">
      <c r="B236" t="s">
        <v>25</v>
      </c>
      <c r="C236" s="2">
        <v>44767</v>
      </c>
      <c r="D236">
        <v>606</v>
      </c>
      <c r="E236">
        <v>606</v>
      </c>
      <c r="P236" s="3"/>
      <c r="Q236" s="3"/>
    </row>
    <row r="237" spans="2:17" x14ac:dyDescent="0.25">
      <c r="B237" t="s">
        <v>25</v>
      </c>
      <c r="C237" s="2">
        <v>44768</v>
      </c>
      <c r="D237">
        <v>604</v>
      </c>
      <c r="E237">
        <v>604</v>
      </c>
      <c r="P237" s="3"/>
      <c r="Q237" s="3"/>
    </row>
    <row r="238" spans="2:17" x14ac:dyDescent="0.25">
      <c r="B238" t="s">
        <v>25</v>
      </c>
      <c r="C238" s="2">
        <v>44769</v>
      </c>
      <c r="D238">
        <v>606</v>
      </c>
      <c r="E238">
        <v>606</v>
      </c>
      <c r="P238" s="3"/>
      <c r="Q238" s="3"/>
    </row>
    <row r="239" spans="2:17" x14ac:dyDescent="0.25">
      <c r="B239" t="s">
        <v>25</v>
      </c>
      <c r="C239" s="2">
        <v>44770</v>
      </c>
      <c r="D239">
        <v>604</v>
      </c>
      <c r="E239">
        <v>604</v>
      </c>
      <c r="P239" s="3"/>
      <c r="Q239" s="3"/>
    </row>
    <row r="240" spans="2:17" x14ac:dyDescent="0.25">
      <c r="B240" t="s">
        <v>25</v>
      </c>
      <c r="C240" s="2">
        <v>44771</v>
      </c>
      <c r="D240">
        <v>616</v>
      </c>
      <c r="E240">
        <v>616</v>
      </c>
      <c r="P240" s="3"/>
      <c r="Q240" s="3"/>
    </row>
    <row r="241" spans="2:17" x14ac:dyDescent="0.25">
      <c r="B241" t="s">
        <v>25</v>
      </c>
      <c r="C241" s="2">
        <v>44775</v>
      </c>
      <c r="D241">
        <v>600</v>
      </c>
      <c r="E241">
        <v>600</v>
      </c>
      <c r="P241" s="3"/>
      <c r="Q241" s="3"/>
    </row>
    <row r="242" spans="2:17" x14ac:dyDescent="0.25">
      <c r="B242" t="s">
        <v>25</v>
      </c>
      <c r="C242" s="2">
        <v>44776</v>
      </c>
      <c r="D242">
        <v>596</v>
      </c>
      <c r="E242">
        <v>596</v>
      </c>
      <c r="P242" s="3"/>
      <c r="Q242" s="3"/>
    </row>
    <row r="243" spans="2:17" x14ac:dyDescent="0.25">
      <c r="B243" t="s">
        <v>25</v>
      </c>
      <c r="C243" s="2">
        <v>44777</v>
      </c>
      <c r="D243">
        <v>598</v>
      </c>
      <c r="E243">
        <v>598</v>
      </c>
      <c r="P243" s="3"/>
      <c r="Q243" s="3"/>
    </row>
    <row r="244" spans="2:17" x14ac:dyDescent="0.25">
      <c r="B244" t="s">
        <v>25</v>
      </c>
      <c r="C244" s="2">
        <v>44778</v>
      </c>
      <c r="D244">
        <v>590</v>
      </c>
      <c r="E244">
        <v>590</v>
      </c>
      <c r="P244" s="3"/>
      <c r="Q244" s="3"/>
    </row>
    <row r="245" spans="2:17" x14ac:dyDescent="0.25">
      <c r="B245" t="s">
        <v>25</v>
      </c>
      <c r="C245" s="2">
        <v>44781</v>
      </c>
      <c r="D245">
        <v>596</v>
      </c>
      <c r="E245">
        <v>596</v>
      </c>
      <c r="P245" s="3"/>
      <c r="Q245" s="3"/>
    </row>
    <row r="246" spans="2:17" x14ac:dyDescent="0.25">
      <c r="B246" t="s">
        <v>25</v>
      </c>
      <c r="C246" s="2">
        <v>44782</v>
      </c>
      <c r="D246">
        <v>600</v>
      </c>
      <c r="E246">
        <v>600</v>
      </c>
      <c r="P246" s="3"/>
      <c r="Q246" s="3"/>
    </row>
    <row r="247" spans="2:17" x14ac:dyDescent="0.25">
      <c r="B247" t="s">
        <v>25</v>
      </c>
      <c r="C247" s="2">
        <v>44783</v>
      </c>
      <c r="D247">
        <v>592</v>
      </c>
      <c r="E247">
        <v>592</v>
      </c>
      <c r="P247" s="3"/>
      <c r="Q247" s="3"/>
    </row>
    <row r="248" spans="2:17" x14ac:dyDescent="0.25">
      <c r="B248" t="s">
        <v>25</v>
      </c>
      <c r="C248" s="2">
        <v>44784</v>
      </c>
      <c r="D248">
        <v>564</v>
      </c>
      <c r="E248">
        <v>564</v>
      </c>
      <c r="Q248" s="3"/>
    </row>
    <row r="249" spans="2:17" x14ac:dyDescent="0.25">
      <c r="B249" t="s">
        <v>25</v>
      </c>
      <c r="C249" s="2">
        <v>44785</v>
      </c>
      <c r="D249">
        <v>574</v>
      </c>
      <c r="E249">
        <v>574</v>
      </c>
    </row>
    <row r="250" spans="2:17" x14ac:dyDescent="0.25">
      <c r="B250" t="s">
        <v>25</v>
      </c>
      <c r="C250" s="2">
        <v>44788</v>
      </c>
      <c r="D250">
        <v>564</v>
      </c>
      <c r="E250">
        <v>564</v>
      </c>
    </row>
    <row r="251" spans="2:17" x14ac:dyDescent="0.25">
      <c r="B251" t="s">
        <v>25</v>
      </c>
      <c r="C251" s="2">
        <v>44789</v>
      </c>
      <c r="D251">
        <v>562</v>
      </c>
      <c r="E251">
        <v>562</v>
      </c>
    </row>
    <row r="252" spans="2:17" x14ac:dyDescent="0.25">
      <c r="B252" t="s">
        <v>25</v>
      </c>
      <c r="C252" s="2">
        <v>44790</v>
      </c>
      <c r="D252">
        <v>572</v>
      </c>
      <c r="E252">
        <v>572</v>
      </c>
    </row>
    <row r="253" spans="2:17" x14ac:dyDescent="0.25">
      <c r="B253" t="s">
        <v>25</v>
      </c>
      <c r="C253" s="2">
        <v>44791</v>
      </c>
      <c r="D253">
        <v>576</v>
      </c>
      <c r="E253">
        <v>576</v>
      </c>
    </row>
    <row r="254" spans="2:17" x14ac:dyDescent="0.25">
      <c r="B254" t="s">
        <v>25</v>
      </c>
      <c r="C254" s="2">
        <v>44792</v>
      </c>
      <c r="D254">
        <v>566</v>
      </c>
      <c r="E254">
        <v>566</v>
      </c>
    </row>
    <row r="255" spans="2:17" x14ac:dyDescent="0.25">
      <c r="B255" t="s">
        <v>25</v>
      </c>
      <c r="C255" s="2">
        <v>44795</v>
      </c>
      <c r="D255">
        <v>548</v>
      </c>
      <c r="E255">
        <v>548</v>
      </c>
    </row>
    <row r="256" spans="2:17" x14ac:dyDescent="0.25">
      <c r="B256" t="s">
        <v>25</v>
      </c>
      <c r="C256" s="2">
        <v>44796</v>
      </c>
      <c r="D256">
        <v>546</v>
      </c>
      <c r="E256">
        <v>546</v>
      </c>
    </row>
    <row r="257" spans="2:5" x14ac:dyDescent="0.25">
      <c r="B257" t="s">
        <v>25</v>
      </c>
      <c r="C257" s="2">
        <v>44797</v>
      </c>
      <c r="D257">
        <v>554</v>
      </c>
      <c r="E257">
        <v>554</v>
      </c>
    </row>
    <row r="258" spans="2:5" x14ac:dyDescent="0.25">
      <c r="B258" t="s">
        <v>25</v>
      </c>
      <c r="C258" s="2">
        <v>44798</v>
      </c>
      <c r="D258">
        <v>548</v>
      </c>
      <c r="E258">
        <v>548</v>
      </c>
    </row>
    <row r="259" spans="2:5" x14ac:dyDescent="0.25">
      <c r="B259" t="s">
        <v>25</v>
      </c>
      <c r="C259" s="2">
        <v>44799</v>
      </c>
      <c r="D259">
        <v>534</v>
      </c>
      <c r="E259">
        <v>534</v>
      </c>
    </row>
    <row r="260" spans="2:5" x14ac:dyDescent="0.25">
      <c r="B260" t="s">
        <v>25</v>
      </c>
      <c r="C260" s="2">
        <v>44802</v>
      </c>
      <c r="D260">
        <v>510</v>
      </c>
      <c r="E260">
        <v>510</v>
      </c>
    </row>
    <row r="261" spans="2:5" x14ac:dyDescent="0.25">
      <c r="B261" s="14" t="s">
        <v>25</v>
      </c>
      <c r="C261" s="15">
        <v>44803</v>
      </c>
      <c r="D261" s="14">
        <v>512</v>
      </c>
      <c r="E261" s="14">
        <v>512</v>
      </c>
    </row>
    <row r="262" spans="2:5" x14ac:dyDescent="0.25">
      <c r="C262" s="2"/>
    </row>
  </sheetData>
  <mergeCells count="4">
    <mergeCell ref="B5:C5"/>
    <mergeCell ref="B6:C6"/>
    <mergeCell ref="B7:C7"/>
    <mergeCell ref="I7:J7"/>
  </mergeCells>
  <dataValidations count="1">
    <dataValidation type="list" allowBlank="1" showInputMessage="1" showErrorMessage="1" sqref="I7:J7" xr:uid="{F42C9CEF-3538-4A74-8B0D-3D3DC2D2769B}">
      <formula1>$D$261:$E$261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7274A-2632-44C1-9490-BE355D87AFD9}">
  <dimension ref="B1:AC42"/>
  <sheetViews>
    <sheetView showGridLines="0" workbookViewId="0">
      <selection activeCell="P5" sqref="P5:Q5"/>
    </sheetView>
  </sheetViews>
  <sheetFormatPr defaultRowHeight="15" outlineLevelCol="1" x14ac:dyDescent="0.25"/>
  <cols>
    <col min="1" max="1" width="2.7109375" customWidth="1"/>
    <col min="3" max="4" width="9.28515625" bestFit="1" customWidth="1"/>
    <col min="5" max="5" width="18.7109375" customWidth="1"/>
    <col min="6" max="6" width="16.42578125" bestFit="1" customWidth="1"/>
    <col min="7" max="7" width="10.85546875" bestFit="1" customWidth="1"/>
    <col min="8" max="11" width="9.28515625" bestFit="1" customWidth="1"/>
    <col min="12" max="12" width="14.5703125" bestFit="1" customWidth="1"/>
    <col min="13" max="13" width="14.28515625" bestFit="1" customWidth="1"/>
    <col min="14" max="14" width="14.28515625" customWidth="1"/>
    <col min="27" max="27" width="9.28515625" customWidth="1"/>
    <col min="28" max="28" width="15" hidden="1" customWidth="1" outlineLevel="1"/>
    <col min="29" max="29" width="9.140625" collapsed="1"/>
  </cols>
  <sheetData>
    <row r="1" spans="2:28" ht="57" customHeight="1" x14ac:dyDescent="0.5">
      <c r="B1" s="5" t="s">
        <v>203</v>
      </c>
    </row>
    <row r="5" spans="2:28" x14ac:dyDescent="0.25">
      <c r="B5" s="10" t="s">
        <v>26</v>
      </c>
      <c r="C5" s="10" t="s">
        <v>206</v>
      </c>
      <c r="D5" s="10" t="s">
        <v>207</v>
      </c>
      <c r="E5" s="10" t="s">
        <v>208</v>
      </c>
      <c r="F5" s="10" t="s">
        <v>209</v>
      </c>
      <c r="G5" s="10" t="s">
        <v>210</v>
      </c>
      <c r="H5" s="10" t="s">
        <v>211</v>
      </c>
      <c r="I5" s="10" t="s">
        <v>213</v>
      </c>
      <c r="J5" s="10" t="s">
        <v>212</v>
      </c>
      <c r="K5" s="10" t="s">
        <v>214</v>
      </c>
      <c r="L5" s="10" t="s">
        <v>215</v>
      </c>
      <c r="M5" s="10" t="s">
        <v>216</v>
      </c>
      <c r="N5" s="1"/>
      <c r="O5" s="9" t="s">
        <v>217</v>
      </c>
      <c r="P5" s="18" t="s">
        <v>209</v>
      </c>
      <c r="Q5" s="18"/>
      <c r="AB5" s="12" cm="1">
        <f t="array" ref="AB5:AB41">_xlfn._xlws.FILTER(C6:M42,C5:M5=P5,"")</f>
        <v>15</v>
      </c>
    </row>
    <row r="6" spans="2:28" x14ac:dyDescent="0.25">
      <c r="B6" t="s">
        <v>180</v>
      </c>
      <c r="C6" s="13">
        <f>IFERROR((_xll.CAsk(B6)),"-")</f>
        <v>15.8</v>
      </c>
      <c r="D6" s="13">
        <f>IFERROR((_xll.CBid(B6)),"-")</f>
        <v>15.6</v>
      </c>
      <c r="E6" s="12">
        <f>IFERROR((_xll.CNumberOfShares(B6)),"-")</f>
        <v>1936033774</v>
      </c>
      <c r="F6" s="13">
        <f>IFERROR((_xll.CNumberOfTrades(B6)),"-")</f>
        <v>15</v>
      </c>
      <c r="G6" s="13">
        <f>IFERROR((_xll.COfficialLast(B6)),"-")</f>
        <v>15.8</v>
      </c>
      <c r="H6" s="13">
        <f>IFERROR((_xll.CPaidFirst(B6)),"-")</f>
        <v>15.5</v>
      </c>
      <c r="I6" s="13">
        <f>IFERROR((_xll.CPaidLast(B6)),"-")</f>
        <v>15.8</v>
      </c>
      <c r="J6" s="13">
        <f>IFERROR((_xll.CPaidHigh(B6)),"-")</f>
        <v>15.8</v>
      </c>
      <c r="K6" s="13">
        <f>IFERROR((_xll.CPaidLow(B6)),"-")</f>
        <v>15.1</v>
      </c>
      <c r="L6" s="12">
        <f>IFERROR((_xll.CTradedAmount(B6)),"-")</f>
        <v>27106173.199999999</v>
      </c>
      <c r="M6" s="12">
        <f>IFERROR((_xll.CVolumeTraded(B6)),"-")</f>
        <v>1759710</v>
      </c>
      <c r="N6" s="12"/>
      <c r="AB6" s="12">
        <v>7</v>
      </c>
    </row>
    <row r="7" spans="2:28" x14ac:dyDescent="0.25">
      <c r="B7" t="s">
        <v>187</v>
      </c>
      <c r="C7" s="13">
        <f>IFERROR((_xll.CAsk(B7)),"-")</f>
        <v>20.399999999999999</v>
      </c>
      <c r="D7" s="13">
        <f>IFERROR((_xll.CBid(B7)),"-")</f>
        <v>20</v>
      </c>
      <c r="E7" s="12">
        <f>IFERROR((_xll.CNumberOfShares(B7)),"-")</f>
        <v>1894462192</v>
      </c>
      <c r="F7" s="13">
        <f>IFERROR((_xll.CNumberOfTrades(B7)),"-")</f>
        <v>7</v>
      </c>
      <c r="G7" s="13">
        <f>IFERROR((_xll.COfficialLast(B7)),"-")</f>
        <v>20.399999999999999</v>
      </c>
      <c r="H7" s="13">
        <f>IFERROR((_xll.CPaidFirst(B7)),"-")</f>
        <v>20.2</v>
      </c>
      <c r="I7" s="13">
        <f>IFERROR((_xll.CPaidLast(B7)),"-")</f>
        <v>20.399999999999999</v>
      </c>
      <c r="J7" s="13">
        <f>IFERROR((_xll.CPaidHigh(B7)),"-")</f>
        <v>20.399999999999999</v>
      </c>
      <c r="K7" s="13">
        <f>IFERROR((_xll.CPaidLow(B7)),"-")</f>
        <v>20</v>
      </c>
      <c r="L7" s="12">
        <f>IFERROR((_xll.CTradedAmount(B7)),"-")</f>
        <v>254800000</v>
      </c>
      <c r="M7" s="12">
        <f>IFERROR((_xll.CVolumeTraded(B7)),"-")</f>
        <v>12590000</v>
      </c>
      <c r="N7" s="12"/>
      <c r="AB7" s="12">
        <v>11</v>
      </c>
    </row>
    <row r="8" spans="2:28" x14ac:dyDescent="0.25">
      <c r="B8" t="s">
        <v>178</v>
      </c>
      <c r="C8" s="13">
        <f>IFERROR((_xll.CAsk(B8)),"-")</f>
        <v>12.5</v>
      </c>
      <c r="D8" s="13">
        <f>IFERROR((_xll.CBid(B8)),"-")</f>
        <v>12.4</v>
      </c>
      <c r="E8" s="12">
        <f>IFERROR((_xll.CNumberOfShares(B8)),"-")</f>
        <v>7540000000</v>
      </c>
      <c r="F8" s="13">
        <f>IFERROR((_xll.CNumberOfTrades(B8)),"-")</f>
        <v>11</v>
      </c>
      <c r="G8" s="13">
        <f>IFERROR((_xll.COfficialLast(B8)),"-")</f>
        <v>12.4</v>
      </c>
      <c r="H8" s="13">
        <f>IFERROR((_xll.CPaidFirst(B8)),"-")</f>
        <v>12.2</v>
      </c>
      <c r="I8" s="13">
        <f>IFERROR((_xll.CPaidLast(B8)),"-")</f>
        <v>12.4</v>
      </c>
      <c r="J8" s="13">
        <f>IFERROR((_xll.CPaidHigh(B8)),"-")</f>
        <v>12.4</v>
      </c>
      <c r="K8" s="13">
        <f>IFERROR((_xll.CPaidLow(B8)),"-")</f>
        <v>12.2</v>
      </c>
      <c r="L8" s="12">
        <f>IFERROR((_xll.CTradedAmount(B8)),"-")</f>
        <v>335946200</v>
      </c>
      <c r="M8" s="12">
        <f>IFERROR((_xll.CVolumeTraded(B8)),"-")</f>
        <v>27371000</v>
      </c>
      <c r="N8" s="12"/>
      <c r="AB8" s="12" t="str">
        <v>-</v>
      </c>
    </row>
    <row r="9" spans="2:28" x14ac:dyDescent="0.25">
      <c r="B9" t="s">
        <v>191</v>
      </c>
      <c r="C9" s="13" t="str">
        <f>IFERROR((_xll.CAsk(B9)),"-")</f>
        <v>-</v>
      </c>
      <c r="D9" s="13" t="str">
        <f>IFERROR((_xll.CBid(B9)),"-")</f>
        <v>-</v>
      </c>
      <c r="E9" s="12">
        <f>IFERROR((_xll.CNumberOfShares(B9)),"-")</f>
        <v>437162725</v>
      </c>
      <c r="F9" s="13" t="str">
        <f>IFERROR((_xll.CNumberOfTrades(B9)),"-")</f>
        <v>-</v>
      </c>
      <c r="G9" s="13" t="str">
        <f>IFERROR((_xll.COfficialLast(B9)),"-")</f>
        <v>-</v>
      </c>
      <c r="H9" s="13">
        <f>IFERROR((_xll.CPaidFirst(B9)),"-")</f>
        <v>460</v>
      </c>
      <c r="I9" s="13">
        <f>IFERROR((_xll.CPaidLast(B9)),"-")</f>
        <v>450</v>
      </c>
      <c r="J9" s="13">
        <f>IFERROR((_xll.CPaidHigh(B9)),"-")</f>
        <v>460</v>
      </c>
      <c r="K9" s="13">
        <f>IFERROR((_xll.CPaidLow(B9)),"-")</f>
        <v>450</v>
      </c>
      <c r="L9" s="12">
        <f>IFERROR((_xll.CTradedAmount(B9)),"-")</f>
        <v>225214500</v>
      </c>
      <c r="M9" s="12">
        <f>IFERROR((_xll.CVolumeTraded(B9)),"-")</f>
        <v>506020</v>
      </c>
      <c r="N9" s="12"/>
      <c r="AB9" s="12">
        <v>14</v>
      </c>
    </row>
    <row r="10" spans="2:28" x14ac:dyDescent="0.25">
      <c r="B10" t="s">
        <v>68</v>
      </c>
      <c r="C10" s="13">
        <f>IFERROR((_xll.CAsk(B10)),"-")</f>
        <v>510</v>
      </c>
      <c r="D10" s="13">
        <f>IFERROR((_xll.CBid(B10)),"-")</f>
        <v>500</v>
      </c>
      <c r="E10" s="12">
        <f>IFERROR((_xll.CNumberOfShares(B10)),"-")</f>
        <v>175200000</v>
      </c>
      <c r="F10" s="13">
        <f>IFERROR((_xll.CNumberOfTrades(B10)),"-")</f>
        <v>14</v>
      </c>
      <c r="G10" s="13">
        <f>IFERROR((_xll.COfficialLast(B10)),"-")</f>
        <v>505</v>
      </c>
      <c r="H10" s="13">
        <f>IFERROR((_xll.CPaidFirst(B10)),"-")</f>
        <v>498</v>
      </c>
      <c r="I10" s="13">
        <f>IFERROR((_xll.CPaidLast(B10)),"-")</f>
        <v>505</v>
      </c>
      <c r="J10" s="13">
        <f>IFERROR((_xll.CPaidHigh(B10)),"-")</f>
        <v>505</v>
      </c>
      <c r="K10" s="13">
        <f>IFERROR((_xll.CPaidLow(B10)),"-")</f>
        <v>496</v>
      </c>
      <c r="L10" s="12">
        <f>IFERROR((_xll.CTradedAmount(B10)),"-")</f>
        <v>311478794</v>
      </c>
      <c r="M10" s="12">
        <f>IFERROR((_xll.CVolumeTraded(B10)),"-")</f>
        <v>620003</v>
      </c>
      <c r="N10" s="12"/>
      <c r="AB10" s="12">
        <v>11</v>
      </c>
    </row>
    <row r="11" spans="2:28" x14ac:dyDescent="0.25">
      <c r="B11" t="s">
        <v>164</v>
      </c>
      <c r="C11" s="13">
        <f>IFERROR((_xll.CAsk(B11)),"-")</f>
        <v>93</v>
      </c>
      <c r="D11" s="13">
        <f>IFERROR((_xll.CBid(B11)),"-")</f>
        <v>91.5</v>
      </c>
      <c r="E11" s="12">
        <f>IFERROR((_xll.CNumberOfShares(B11)),"-")</f>
        <v>778476201</v>
      </c>
      <c r="F11" s="13">
        <f>IFERROR((_xll.CNumberOfTrades(B11)),"-")</f>
        <v>11</v>
      </c>
      <c r="G11" s="13">
        <f>IFERROR((_xll.COfficialLast(B11)),"-")</f>
        <v>92.25</v>
      </c>
      <c r="H11" s="13">
        <f>IFERROR((_xll.CPaidFirst(B11)),"-")</f>
        <v>91</v>
      </c>
      <c r="I11" s="13">
        <f>IFERROR((_xll.CPaidLast(B11)),"-")</f>
        <v>92.25</v>
      </c>
      <c r="J11" s="13">
        <f>IFERROR((_xll.CPaidHigh(B11)),"-")</f>
        <v>92.25</v>
      </c>
      <c r="K11" s="13">
        <f>IFERROR((_xll.CPaidLow(B11)),"-")</f>
        <v>90</v>
      </c>
      <c r="L11" s="12">
        <f>IFERROR((_xll.CTradedAmount(B11)),"-")</f>
        <v>519751500</v>
      </c>
      <c r="M11" s="12">
        <f>IFERROR((_xll.CVolumeTraded(B11)),"-")</f>
        <v>5654000</v>
      </c>
      <c r="N11" s="12"/>
      <c r="AB11" s="12">
        <v>1</v>
      </c>
    </row>
    <row r="12" spans="2:28" x14ac:dyDescent="0.25">
      <c r="B12" t="s">
        <v>63</v>
      </c>
      <c r="C12" s="13">
        <f>IFERROR((_xll.CAsk(B12)),"-")</f>
        <v>13.8</v>
      </c>
      <c r="D12" s="13">
        <f>IFERROR((_xll.CBid(B12)),"-")</f>
        <v>13.6</v>
      </c>
      <c r="E12" s="12">
        <f>IFERROR((_xll.CNumberOfShares(B12)),"-")</f>
        <v>3423863435</v>
      </c>
      <c r="F12" s="13">
        <f>IFERROR((_xll.CNumberOfTrades(B12)),"-")</f>
        <v>1</v>
      </c>
      <c r="G12" s="13">
        <f>IFERROR((_xll.COfficialLast(B12)),"-")</f>
        <v>13.8</v>
      </c>
      <c r="H12" s="13">
        <f>IFERROR((_xll.CPaidFirst(B12)),"-")</f>
        <v>13.8</v>
      </c>
      <c r="I12" s="13">
        <f>IFERROR((_xll.CPaidLast(B12)),"-")</f>
        <v>13.8</v>
      </c>
      <c r="J12" s="13">
        <f>IFERROR((_xll.CPaidHigh(B12)),"-")</f>
        <v>13.8</v>
      </c>
      <c r="K12" s="13">
        <f>IFERROR((_xll.CPaidLow(B12)),"-")</f>
        <v>13.8</v>
      </c>
      <c r="L12" s="12">
        <f>IFERROR((_xll.CTradedAmount(B12)),"-")</f>
        <v>30001.200000000001</v>
      </c>
      <c r="M12" s="12">
        <f>IFERROR((_xll.CVolumeTraded(B12)),"-")</f>
        <v>2174</v>
      </c>
      <c r="N12" s="12"/>
      <c r="AB12" s="12">
        <v>8</v>
      </c>
    </row>
    <row r="13" spans="2:28" x14ac:dyDescent="0.25">
      <c r="B13" t="s">
        <v>160</v>
      </c>
      <c r="C13" s="13">
        <f>IFERROR((_xll.CAsk(B13)),"-")</f>
        <v>34.799999999999997</v>
      </c>
      <c r="D13" s="13">
        <f>IFERROR((_xll.CBid(B13)),"-")</f>
        <v>34.6</v>
      </c>
      <c r="E13" s="12">
        <f>IFERROR((_xll.CNumberOfShares(B13)),"-")</f>
        <v>1823152097</v>
      </c>
      <c r="F13" s="13">
        <f>IFERROR((_xll.CNumberOfTrades(B13)),"-")</f>
        <v>8</v>
      </c>
      <c r="G13" s="13">
        <f>IFERROR((_xll.COfficialLast(B13)),"-")</f>
        <v>34.6</v>
      </c>
      <c r="H13" s="13">
        <f>IFERROR((_xll.CPaidFirst(B13)),"-")</f>
        <v>34.700000000000003</v>
      </c>
      <c r="I13" s="13">
        <f>IFERROR((_xll.CPaidLast(B13)),"-")</f>
        <v>34.6</v>
      </c>
      <c r="J13" s="13">
        <f>IFERROR((_xll.CPaidHigh(B13)),"-")</f>
        <v>34.799999999999997</v>
      </c>
      <c r="K13" s="13">
        <f>IFERROR((_xll.CPaidLow(B13)),"-")</f>
        <v>34.6</v>
      </c>
      <c r="L13" s="12">
        <f>IFERROR((_xll.CTradedAmount(B13)),"-")</f>
        <v>33892624.700000003</v>
      </c>
      <c r="M13" s="12">
        <f>IFERROR((_xll.CVolumeTraded(B13)),"-")</f>
        <v>976759</v>
      </c>
      <c r="N13" s="12"/>
      <c r="AB13" s="12">
        <v>198</v>
      </c>
    </row>
    <row r="14" spans="2:28" x14ac:dyDescent="0.25">
      <c r="B14" t="s">
        <v>100</v>
      </c>
      <c r="C14" s="13">
        <f>IFERROR((_xll.CAsk(B14)),"-")</f>
        <v>2.2000000000000002</v>
      </c>
      <c r="D14" s="13">
        <f>IFERROR((_xll.CBid(B14)),"-")</f>
        <v>2.17</v>
      </c>
      <c r="E14" s="12">
        <f>IFERROR((_xll.CNumberOfShares(B14)),"-")</f>
        <v>35958431755</v>
      </c>
      <c r="F14" s="13">
        <f>IFERROR((_xll.CNumberOfTrades(B14)),"-")</f>
        <v>198</v>
      </c>
      <c r="G14" s="13">
        <f>IFERROR((_xll.COfficialLast(B14)),"-")</f>
        <v>2.2000000000000002</v>
      </c>
      <c r="H14" s="13">
        <f>IFERROR((_xll.CPaidFirst(B14)),"-")</f>
        <v>2.2200000000000002</v>
      </c>
      <c r="I14" s="13">
        <f>IFERROR((_xll.CPaidLast(B14)),"-")</f>
        <v>2.2000000000000002</v>
      </c>
      <c r="J14" s="13">
        <f>IFERROR((_xll.CPaidHigh(B14)),"-")</f>
        <v>2.23</v>
      </c>
      <c r="K14" s="13">
        <f>IFERROR((_xll.CPaidLow(B14)),"-")</f>
        <v>2.1</v>
      </c>
      <c r="L14" s="12">
        <f>IFERROR((_xll.CTradedAmount(B14)),"-")</f>
        <v>546102737.33000004</v>
      </c>
      <c r="M14" s="12">
        <f>IFERROR((_xll.CVolumeTraded(B14)),"-")</f>
        <v>253540865</v>
      </c>
      <c r="N14" s="12"/>
      <c r="AB14" s="12">
        <v>2</v>
      </c>
    </row>
    <row r="15" spans="2:28" x14ac:dyDescent="0.25">
      <c r="B15" t="s">
        <v>8</v>
      </c>
      <c r="C15" s="13">
        <f>IFERROR((_xll.CAsk(B15)),"-")</f>
        <v>71</v>
      </c>
      <c r="D15" s="13">
        <f>IFERROR((_xll.CBid(B15)),"-")</f>
        <v>70</v>
      </c>
      <c r="E15" s="12">
        <f>IFERROR((_xll.CNumberOfShares(B15)),"-")</f>
        <v>1154232879</v>
      </c>
      <c r="F15" s="13">
        <f>IFERROR((_xll.CNumberOfTrades(B15)),"-")</f>
        <v>2</v>
      </c>
      <c r="G15" s="13">
        <f>IFERROR((_xll.COfficialLast(B15)),"-")</f>
        <v>70.25</v>
      </c>
      <c r="H15" s="13">
        <f>IFERROR((_xll.CPaidFirst(B15)),"-")</f>
        <v>69.5</v>
      </c>
      <c r="I15" s="13">
        <f>IFERROR((_xll.CPaidLast(B15)),"-")</f>
        <v>70.25</v>
      </c>
      <c r="J15" s="13">
        <f>IFERROR((_xll.CPaidHigh(B15)),"-")</f>
        <v>70.25</v>
      </c>
      <c r="K15" s="13">
        <f>IFERROR((_xll.CPaidLow(B15)),"-")</f>
        <v>69.5</v>
      </c>
      <c r="L15" s="12">
        <f>IFERROR((_xll.CTradedAmount(B15)),"-")</f>
        <v>14847525</v>
      </c>
      <c r="M15" s="12">
        <f>IFERROR((_xll.CVolumeTraded(B15)),"-")</f>
        <v>212100</v>
      </c>
      <c r="N15" s="12"/>
      <c r="AB15" s="12">
        <v>12</v>
      </c>
    </row>
    <row r="16" spans="2:28" x14ac:dyDescent="0.25">
      <c r="B16" t="s">
        <v>179</v>
      </c>
      <c r="C16" s="13">
        <f>IFERROR((_xll.CAsk(B16)),"-")</f>
        <v>37.799999999999997</v>
      </c>
      <c r="D16" s="13">
        <f>IFERROR((_xll.CBid(B16)),"-")</f>
        <v>37.6</v>
      </c>
      <c r="E16" s="12">
        <f>IFERROR((_xll.CNumberOfShares(B16)),"-")</f>
        <v>1267617016</v>
      </c>
      <c r="F16" s="13">
        <f>IFERROR((_xll.CNumberOfTrades(B16)),"-")</f>
        <v>12</v>
      </c>
      <c r="G16" s="13">
        <f>IFERROR((_xll.COfficialLast(B16)),"-")</f>
        <v>37.799999999999997</v>
      </c>
      <c r="H16" s="13">
        <f>IFERROR((_xll.CPaidFirst(B16)),"-")</f>
        <v>37.6</v>
      </c>
      <c r="I16" s="13">
        <f>IFERROR((_xll.CPaidLast(B16)),"-")</f>
        <v>37.799999999999997</v>
      </c>
      <c r="J16" s="13">
        <f>IFERROR((_xll.CPaidHigh(B16)),"-")</f>
        <v>37.799999999999997</v>
      </c>
      <c r="K16" s="13">
        <f>IFERROR((_xll.CPaidLow(B16)),"-")</f>
        <v>37</v>
      </c>
      <c r="L16" s="12">
        <f>IFERROR((_xll.CTradedAmount(B16)),"-")</f>
        <v>109595987.59999999</v>
      </c>
      <c r="M16" s="12">
        <f>IFERROR((_xll.CVolumeTraded(B16)),"-")</f>
        <v>2922036</v>
      </c>
      <c r="N16" s="12"/>
      <c r="AB16" s="12" t="str">
        <v>-</v>
      </c>
    </row>
    <row r="17" spans="2:28" x14ac:dyDescent="0.25">
      <c r="B17" t="s">
        <v>192</v>
      </c>
      <c r="C17" s="13" t="str">
        <f>IFERROR((_xll.CAsk(B17)),"-")</f>
        <v>-</v>
      </c>
      <c r="D17" s="13" t="str">
        <f>IFERROR((_xll.CBid(B17)),"-")</f>
        <v>-</v>
      </c>
      <c r="E17" s="12">
        <f>IFERROR((_xll.CNumberOfShares(B17)),"-")</f>
        <v>11251397746</v>
      </c>
      <c r="F17" s="13" t="str">
        <f>IFERROR((_xll.CNumberOfTrades(B17)),"-")</f>
        <v>-</v>
      </c>
      <c r="G17" s="13" t="str">
        <f>IFERROR((_xll.COfficialLast(B17)),"-")</f>
        <v>-</v>
      </c>
      <c r="H17" s="13" t="str">
        <f>IFERROR((_xll.CPaidFirst(B17)),"-")</f>
        <v>-</v>
      </c>
      <c r="I17" s="13" t="str">
        <f>IFERROR((_xll.CPaidLast(B17)),"-")</f>
        <v>-</v>
      </c>
      <c r="J17" s="13" t="str">
        <f>IFERROR((_xll.CPaidHigh(B17)),"-")</f>
        <v>-</v>
      </c>
      <c r="K17" s="13" t="str">
        <f>IFERROR((_xll.CPaidLow(B17)),"-")</f>
        <v>-</v>
      </c>
      <c r="L17" s="12">
        <f>IFERROR((_xll.CTradedAmount(B17)),"-")</f>
        <v>0</v>
      </c>
      <c r="M17" s="12">
        <f>IFERROR((_xll.CVolumeTraded(B17)),"-")</f>
        <v>0</v>
      </c>
      <c r="N17" s="12"/>
      <c r="AB17" s="12">
        <v>10</v>
      </c>
    </row>
    <row r="18" spans="2:28" x14ac:dyDescent="0.25">
      <c r="B18" t="s">
        <v>101</v>
      </c>
      <c r="C18" s="13">
        <f>IFERROR((_xll.CAsk(B18)),"-")</f>
        <v>16</v>
      </c>
      <c r="D18" s="13">
        <f>IFERROR((_xll.CBid(B18)),"-")</f>
        <v>15.9</v>
      </c>
      <c r="E18" s="12">
        <f>IFERROR((_xll.CNumberOfShares(B18)),"-")</f>
        <v>2714479971</v>
      </c>
      <c r="F18" s="13">
        <f>IFERROR((_xll.CNumberOfTrades(B18)),"-")</f>
        <v>10</v>
      </c>
      <c r="G18" s="13">
        <f>IFERROR((_xll.COfficialLast(B18)),"-")</f>
        <v>16</v>
      </c>
      <c r="H18" s="13">
        <f>IFERROR((_xll.CPaidFirst(B18)),"-")</f>
        <v>16</v>
      </c>
      <c r="I18" s="13">
        <f>IFERROR((_xll.CPaidLast(B18)),"-")</f>
        <v>16</v>
      </c>
      <c r="J18" s="13">
        <f>IFERROR((_xll.CPaidHigh(B18)),"-")</f>
        <v>16</v>
      </c>
      <c r="K18" s="13">
        <f>IFERROR((_xll.CPaidLow(B18)),"-")</f>
        <v>15.7</v>
      </c>
      <c r="L18" s="12">
        <f>IFERROR((_xll.CTradedAmount(B18)),"-")</f>
        <v>22535043.800000001</v>
      </c>
      <c r="M18" s="12">
        <f>IFERROR((_xll.CVolumeTraded(B18)),"-")</f>
        <v>1414334</v>
      </c>
      <c r="N18" s="12"/>
      <c r="AB18" s="12">
        <v>17</v>
      </c>
    </row>
    <row r="19" spans="2:28" x14ac:dyDescent="0.25">
      <c r="B19" t="s">
        <v>151</v>
      </c>
      <c r="C19" s="13">
        <f>IFERROR((_xll.CAsk(B19)),"-")</f>
        <v>73</v>
      </c>
      <c r="D19" s="13">
        <f>IFERROR((_xll.CBid(B19)),"-")</f>
        <v>72.5</v>
      </c>
      <c r="E19" s="12">
        <f>IFERROR((_xll.CNumberOfShares(B19)),"-")</f>
        <v>435000000</v>
      </c>
      <c r="F19" s="13">
        <f>IFERROR((_xll.CNumberOfTrades(B19)),"-")</f>
        <v>17</v>
      </c>
      <c r="G19" s="13">
        <f>IFERROR((_xll.COfficialLast(B19)),"-")</f>
        <v>72.75</v>
      </c>
      <c r="H19" s="13">
        <f>IFERROR((_xll.CPaidFirst(B19)),"-")</f>
        <v>73</v>
      </c>
      <c r="I19" s="13">
        <f>IFERROR((_xll.CPaidLast(B19)),"-")</f>
        <v>72.75</v>
      </c>
      <c r="J19" s="13">
        <f>IFERROR((_xll.CPaidHigh(B19)),"-")</f>
        <v>73</v>
      </c>
      <c r="K19" s="13">
        <f>IFERROR((_xll.CPaidLow(B19)),"-")</f>
        <v>71.5</v>
      </c>
      <c r="L19" s="12">
        <f>IFERROR((_xll.CTradedAmount(B19)),"-")</f>
        <v>77645860.5</v>
      </c>
      <c r="M19" s="12">
        <f>IFERROR((_xll.CVolumeTraded(B19)),"-")</f>
        <v>1074899</v>
      </c>
      <c r="N19" s="12"/>
      <c r="AB19" s="12">
        <v>48</v>
      </c>
    </row>
    <row r="20" spans="2:28" x14ac:dyDescent="0.25">
      <c r="B20" t="s">
        <v>119</v>
      </c>
      <c r="C20" s="13">
        <f>IFERROR((_xll.CAsk(B20)),"-")</f>
        <v>25.6</v>
      </c>
      <c r="D20" s="13">
        <f>IFERROR((_xll.CBid(B20)),"-")</f>
        <v>25.2</v>
      </c>
      <c r="E20" s="12">
        <f>IFERROR((_xll.CNumberOfShares(B20)),"-")</f>
        <v>4926894940</v>
      </c>
      <c r="F20" s="13">
        <f>IFERROR((_xll.CNumberOfTrades(B20)),"-")</f>
        <v>48</v>
      </c>
      <c r="G20" s="13">
        <f>IFERROR((_xll.COfficialLast(B20)),"-")</f>
        <v>25.4</v>
      </c>
      <c r="H20" s="13">
        <f>IFERROR((_xll.CPaidFirst(B20)),"-")</f>
        <v>25.2</v>
      </c>
      <c r="I20" s="13">
        <f>IFERROR((_xll.CPaidLast(B20)),"-")</f>
        <v>25.4</v>
      </c>
      <c r="J20" s="13">
        <f>IFERROR((_xll.CPaidHigh(B20)),"-")</f>
        <v>25.4</v>
      </c>
      <c r="K20" s="13">
        <f>IFERROR((_xll.CPaidLow(B20)),"-")</f>
        <v>24.6</v>
      </c>
      <c r="L20" s="12">
        <f>IFERROR((_xll.CTradedAmount(B20)),"-")</f>
        <v>718176293.79999995</v>
      </c>
      <c r="M20" s="12">
        <f>IFERROR((_xll.CVolumeTraded(B20)),"-")</f>
        <v>28553056</v>
      </c>
      <c r="N20" s="12"/>
      <c r="AB20" s="12">
        <v>0</v>
      </c>
    </row>
    <row r="21" spans="2:28" x14ac:dyDescent="0.25">
      <c r="B21" t="s">
        <v>31</v>
      </c>
      <c r="C21" s="13">
        <f>IFERROR((_xll.CAsk(B21)),"-")</f>
        <v>131</v>
      </c>
      <c r="D21" s="13">
        <f>IFERROR((_xll.CBid(B21)),"-")</f>
        <v>129</v>
      </c>
      <c r="E21" s="12">
        <f>IFERROR((_xll.CNumberOfShares(B21)),"-")</f>
        <v>500000000</v>
      </c>
      <c r="F21" s="13">
        <f>IFERROR((_xll.CNumberOfTrades(B21)),"-")</f>
        <v>0</v>
      </c>
      <c r="G21" s="13">
        <f>IFERROR((_xll.COfficialLast(B21)),"-")</f>
        <v>128</v>
      </c>
      <c r="H21" s="13" t="str">
        <f>IFERROR((_xll.CPaidFirst(B21)),"-")</f>
        <v>-</v>
      </c>
      <c r="I21" s="13" t="str">
        <f>IFERROR((_xll.CPaidLast(B21)),"-")</f>
        <v>-</v>
      </c>
      <c r="J21" s="13" t="str">
        <f>IFERROR((_xll.CPaidHigh(B21)),"-")</f>
        <v>-</v>
      </c>
      <c r="K21" s="13" t="str">
        <f>IFERROR((_xll.CPaidLow(B21)),"-")</f>
        <v>-</v>
      </c>
      <c r="L21" s="12">
        <f>IFERROR((_xll.CTradedAmount(B21)),"-")</f>
        <v>0</v>
      </c>
      <c r="M21" s="12">
        <f>IFERROR((_xll.CVolumeTraded(B21)),"-")</f>
        <v>0</v>
      </c>
      <c r="N21" s="12"/>
      <c r="AB21" s="12">
        <v>0</v>
      </c>
    </row>
    <row r="22" spans="2:28" x14ac:dyDescent="0.25">
      <c r="B22" t="s">
        <v>33</v>
      </c>
      <c r="C22" s="13">
        <f>IFERROR((_xll.CAsk(B22)),"-")</f>
        <v>15.9</v>
      </c>
      <c r="D22" s="13">
        <f>IFERROR((_xll.CBid(B22)),"-")</f>
        <v>12</v>
      </c>
      <c r="E22" s="12">
        <f>IFERROR((_xll.CNumberOfShares(B22)),"-")</f>
        <v>90153700</v>
      </c>
      <c r="F22" s="13">
        <f>IFERROR((_xll.CNumberOfTrades(B22)),"-")</f>
        <v>0</v>
      </c>
      <c r="G22" s="13">
        <f>IFERROR((_xll.COfficialLast(B22)),"-")</f>
        <v>15.9</v>
      </c>
      <c r="H22" s="13" t="str">
        <f>IFERROR((_xll.CPaidFirst(B22)),"-")</f>
        <v>-</v>
      </c>
      <c r="I22" s="13" t="str">
        <f>IFERROR((_xll.CPaidLast(B22)),"-")</f>
        <v>-</v>
      </c>
      <c r="J22" s="13" t="str">
        <f>IFERROR((_xll.CPaidHigh(B22)),"-")</f>
        <v>-</v>
      </c>
      <c r="K22" s="13" t="str">
        <f>IFERROR((_xll.CPaidLow(B22)),"-")</f>
        <v>-</v>
      </c>
      <c r="L22" s="12">
        <f>IFERROR((_xll.CTradedAmount(B22)),"-")</f>
        <v>0</v>
      </c>
      <c r="M22" s="12">
        <f>IFERROR((_xll.CVolumeTraded(B22)),"-")</f>
        <v>0</v>
      </c>
      <c r="N22" s="12"/>
      <c r="AB22" s="12">
        <v>0</v>
      </c>
    </row>
    <row r="23" spans="2:28" x14ac:dyDescent="0.25">
      <c r="B23" t="s">
        <v>36</v>
      </c>
      <c r="C23" s="13">
        <f>IFERROR((_xll.CAsk(B23)),"-")</f>
        <v>1.69</v>
      </c>
      <c r="D23" s="13">
        <f>IFERROR((_xll.CBid(B23)),"-")</f>
        <v>1.1000000000000001</v>
      </c>
      <c r="E23" s="12">
        <f>IFERROR((_xll.CNumberOfShares(B23)),"-")</f>
        <v>200000000</v>
      </c>
      <c r="F23" s="13">
        <f>IFERROR((_xll.CNumberOfTrades(B23)),"-")</f>
        <v>0</v>
      </c>
      <c r="G23" s="13">
        <f>IFERROR((_xll.COfficialLast(B23)),"-")</f>
        <v>1.1000000000000001</v>
      </c>
      <c r="H23" s="13" t="str">
        <f>IFERROR((_xll.CPaidFirst(B23)),"-")</f>
        <v>-</v>
      </c>
      <c r="I23" s="13" t="str">
        <f>IFERROR((_xll.CPaidLast(B23)),"-")</f>
        <v>-</v>
      </c>
      <c r="J23" s="13" t="str">
        <f>IFERROR((_xll.CPaidHigh(B23)),"-")</f>
        <v>-</v>
      </c>
      <c r="K23" s="13" t="str">
        <f>IFERROR((_xll.CPaidLow(B23)),"-")</f>
        <v>-</v>
      </c>
      <c r="L23" s="12">
        <f>IFERROR((_xll.CTradedAmount(B23)),"-")</f>
        <v>0</v>
      </c>
      <c r="M23" s="12">
        <f>IFERROR((_xll.CVolumeTraded(B23)),"-")</f>
        <v>0</v>
      </c>
      <c r="N23" s="12"/>
      <c r="AB23" s="12">
        <v>46</v>
      </c>
    </row>
    <row r="24" spans="2:28" x14ac:dyDescent="0.25">
      <c r="B24" t="s">
        <v>25</v>
      </c>
      <c r="C24" s="13">
        <f>IFERROR((_xll.CAsk(B24)),"-")</f>
        <v>794</v>
      </c>
      <c r="D24" s="13">
        <f>IFERROR((_xll.CBid(B24)),"-")</f>
        <v>788</v>
      </c>
      <c r="E24" s="12">
        <f>IFERROR((_xll.CNumberOfShares(B24)),"-")</f>
        <v>771007916</v>
      </c>
      <c r="F24" s="13">
        <f>IFERROR((_xll.CNumberOfTrades(B24)),"-")</f>
        <v>46</v>
      </c>
      <c r="G24" s="13">
        <f>IFERROR((_xll.COfficialLast(B24)),"-")</f>
        <v>794</v>
      </c>
      <c r="H24" s="13">
        <f>IFERROR((_xll.CPaidFirst(B24)),"-")</f>
        <v>778</v>
      </c>
      <c r="I24" s="13">
        <f>IFERROR((_xll.CPaidLast(B24)),"-")</f>
        <v>794</v>
      </c>
      <c r="J24" s="13">
        <f>IFERROR((_xll.CPaidHigh(B24)),"-")</f>
        <v>794</v>
      </c>
      <c r="K24" s="13">
        <f>IFERROR((_xll.CPaidLow(B24)),"-")</f>
        <v>774</v>
      </c>
      <c r="L24" s="12">
        <f>IFERROR((_xll.CTradedAmount(B24)),"-")</f>
        <v>681212246</v>
      </c>
      <c r="M24" s="12">
        <f>IFERROR((_xll.CVolumeTraded(B24)),"-")</f>
        <v>875151</v>
      </c>
      <c r="N24" s="12"/>
      <c r="AB24" s="12">
        <v>7</v>
      </c>
    </row>
    <row r="25" spans="2:28" x14ac:dyDescent="0.25">
      <c r="B25" t="s">
        <v>55</v>
      </c>
      <c r="C25" s="13">
        <f>IFERROR((_xll.CAsk(B25)),"-")</f>
        <v>75</v>
      </c>
      <c r="D25" s="13">
        <f>IFERROR((_xll.CBid(B25)),"-")</f>
        <v>74</v>
      </c>
      <c r="E25" s="12">
        <f>IFERROR((_xll.CNumberOfShares(B25)),"-")</f>
        <v>1955979606</v>
      </c>
      <c r="F25" s="13">
        <f>IFERROR((_xll.CNumberOfTrades(B25)),"-")</f>
        <v>7</v>
      </c>
      <c r="G25" s="13">
        <f>IFERROR((_xll.COfficialLast(B25)),"-")</f>
        <v>75</v>
      </c>
      <c r="H25" s="13">
        <f>IFERROR((_xll.CPaidFirst(B25)),"-")</f>
        <v>74.5</v>
      </c>
      <c r="I25" s="13">
        <f>IFERROR((_xll.CPaidLast(B25)),"-")</f>
        <v>75</v>
      </c>
      <c r="J25" s="13">
        <f>IFERROR((_xll.CPaidHigh(B25)),"-")</f>
        <v>75</v>
      </c>
      <c r="K25" s="13">
        <f>IFERROR((_xll.CPaidLow(B25)),"-")</f>
        <v>74.5</v>
      </c>
      <c r="L25" s="12">
        <f>IFERROR((_xll.CTradedAmount(B25)),"-")</f>
        <v>43784973.5</v>
      </c>
      <c r="M25" s="12">
        <f>IFERROR((_xll.CVolumeTraded(B25)),"-")</f>
        <v>587686</v>
      </c>
      <c r="N25" s="12"/>
      <c r="AB25" s="12">
        <v>5</v>
      </c>
    </row>
    <row r="26" spans="2:28" x14ac:dyDescent="0.25">
      <c r="B26" t="s">
        <v>32</v>
      </c>
      <c r="C26" s="13">
        <f>IFERROR((_xll.CAsk(B26)),"-")</f>
        <v>1.95</v>
      </c>
      <c r="D26" s="13">
        <f>IFERROR((_xll.CBid(B26)),"-")</f>
        <v>1.91</v>
      </c>
      <c r="E26" s="12">
        <f>IFERROR((_xll.CNumberOfShares(B26)),"-")</f>
        <v>5461217106</v>
      </c>
      <c r="F26" s="13">
        <f>IFERROR((_xll.CNumberOfTrades(B26)),"-")</f>
        <v>5</v>
      </c>
      <c r="G26" s="13">
        <f>IFERROR((_xll.COfficialLast(B26)),"-")</f>
        <v>1.95</v>
      </c>
      <c r="H26" s="13">
        <f>IFERROR((_xll.CPaidFirst(B26)),"-")</f>
        <v>1.95</v>
      </c>
      <c r="I26" s="13">
        <f>IFERROR((_xll.CPaidLast(B26)),"-")</f>
        <v>1.95</v>
      </c>
      <c r="J26" s="13">
        <f>IFERROR((_xll.CPaidHigh(B26)),"-")</f>
        <v>1.95</v>
      </c>
      <c r="K26" s="13">
        <f>IFERROR((_xll.CPaidLow(B26)),"-")</f>
        <v>1.91</v>
      </c>
      <c r="L26" s="12">
        <f>IFERROR((_xll.CTradedAmount(B26)),"-")</f>
        <v>3931284.81</v>
      </c>
      <c r="M26" s="12">
        <f>IFERROR((_xll.CVolumeTraded(B26)),"-")</f>
        <v>2035523</v>
      </c>
      <c r="N26" s="12"/>
      <c r="AB26" s="12">
        <v>187</v>
      </c>
    </row>
    <row r="27" spans="2:28" x14ac:dyDescent="0.25">
      <c r="B27" t="s">
        <v>193</v>
      </c>
      <c r="C27" s="13">
        <f>IFERROR((_xll.CAsk(B27)),"-")</f>
        <v>3.31</v>
      </c>
      <c r="D27" s="13">
        <f>IFERROR((_xll.CBid(B27)),"-")</f>
        <v>3.25</v>
      </c>
      <c r="E27" s="12">
        <f>IFERROR((_xll.CNumberOfShares(B27)),"-")</f>
        <v>120592332</v>
      </c>
      <c r="F27" s="13">
        <f>IFERROR((_xll.CNumberOfTrades(B27)),"-")</f>
        <v>187</v>
      </c>
      <c r="G27" s="13">
        <f>IFERROR((_xll.COfficialLast(B27)),"-")</f>
        <v>3.25</v>
      </c>
      <c r="H27" s="13">
        <f>IFERROR((_xll.CPaidFirst(B27)),"-")</f>
        <v>3.34</v>
      </c>
      <c r="I27" s="13">
        <f>IFERROR((_xll.CPaidLast(B27)),"-")</f>
        <v>3.25</v>
      </c>
      <c r="J27" s="13">
        <f>IFERROR((_xll.CPaidHigh(B27)),"-")</f>
        <v>3.34</v>
      </c>
      <c r="K27" s="13">
        <f>IFERROR((_xll.CPaidLow(B27)),"-")</f>
        <v>3.11</v>
      </c>
      <c r="L27" s="12">
        <f>IFERROR((_xll.CTradedAmount(B27)),"-")</f>
        <v>1458269.14</v>
      </c>
      <c r="M27" s="12">
        <f>IFERROR((_xll.CVolumeTraded(B27)),"-")</f>
        <v>457079</v>
      </c>
      <c r="N27" s="12"/>
      <c r="AB27" s="12">
        <v>59</v>
      </c>
    </row>
    <row r="28" spans="2:28" x14ac:dyDescent="0.25">
      <c r="B28" t="s">
        <v>194</v>
      </c>
      <c r="C28" s="13">
        <f>IFERROR((_xll.CAsk(B28)),"-")</f>
        <v>0.72</v>
      </c>
      <c r="D28" s="13">
        <f>IFERROR((_xll.CBid(B28)),"-")</f>
        <v>0.71799999999999997</v>
      </c>
      <c r="E28" s="12">
        <f>IFERROR((_xll.CNumberOfShares(B28)),"-")</f>
        <v>70274308</v>
      </c>
      <c r="F28" s="13">
        <f>IFERROR((_xll.CNumberOfTrades(B28)),"-")</f>
        <v>59</v>
      </c>
      <c r="G28" s="13">
        <f>IFERROR((_xll.COfficialLast(B28)),"-")</f>
        <v>0.72</v>
      </c>
      <c r="H28" s="13">
        <f>IFERROR((_xll.CPaidFirst(B28)),"-")</f>
        <v>0.73</v>
      </c>
      <c r="I28" s="13">
        <f>IFERROR((_xll.CPaidLast(B28)),"-")</f>
        <v>0.72</v>
      </c>
      <c r="J28" s="13">
        <f>IFERROR((_xll.CPaidHigh(B28)),"-")</f>
        <v>0.751</v>
      </c>
      <c r="K28" s="13">
        <f>IFERROR((_xll.CPaidLow(B28)),"-")</f>
        <v>0.70499999999999996</v>
      </c>
      <c r="L28" s="12">
        <f>IFERROR((_xll.CTradedAmount(B28)),"-")</f>
        <v>106872.32000000001</v>
      </c>
      <c r="M28" s="12">
        <f>IFERROR((_xll.CVolumeTraded(B28)),"-")</f>
        <v>149230</v>
      </c>
      <c r="N28" s="12"/>
      <c r="AB28" s="12">
        <v>43</v>
      </c>
    </row>
    <row r="29" spans="2:28" x14ac:dyDescent="0.25">
      <c r="B29" t="s">
        <v>46</v>
      </c>
      <c r="C29" s="13">
        <f>IFERROR((_xll.CAsk(B29)),"-")</f>
        <v>189.5</v>
      </c>
      <c r="D29" s="13">
        <f>IFERROR((_xll.CBid(B29)),"-")</f>
        <v>187</v>
      </c>
      <c r="E29" s="12">
        <f>IFERROR((_xll.CNumberOfShares(B29)),"-")</f>
        <v>1660000000</v>
      </c>
      <c r="F29" s="13">
        <f>IFERROR((_xll.CNumberOfTrades(B29)),"-")</f>
        <v>43</v>
      </c>
      <c r="G29" s="13">
        <f>IFERROR((_xll.COfficialLast(B29)),"-")</f>
        <v>187</v>
      </c>
      <c r="H29" s="13">
        <f>IFERROR((_xll.CPaidFirst(B29)),"-")</f>
        <v>185</v>
      </c>
      <c r="I29" s="13">
        <f>IFERROR((_xll.CPaidLast(B29)),"-")</f>
        <v>187</v>
      </c>
      <c r="J29" s="13">
        <f>IFERROR((_xll.CPaidHigh(B29)),"-")</f>
        <v>190.5</v>
      </c>
      <c r="K29" s="13">
        <f>IFERROR((_xll.CPaidLow(B29)),"-")</f>
        <v>185</v>
      </c>
      <c r="L29" s="12">
        <f>IFERROR((_xll.CTradedAmount(B29)),"-")</f>
        <v>414196706</v>
      </c>
      <c r="M29" s="12">
        <f>IFERROR((_xll.CVolumeTraded(B29)),"-")</f>
        <v>2212024</v>
      </c>
      <c r="N29" s="12"/>
      <c r="AB29" s="12">
        <v>325</v>
      </c>
    </row>
    <row r="30" spans="2:28" x14ac:dyDescent="0.25">
      <c r="B30" t="s">
        <v>195</v>
      </c>
      <c r="C30" s="13">
        <f>IFERROR((_xll.CAsk(B30)),"-")</f>
        <v>19.579999999999998</v>
      </c>
      <c r="D30" s="13">
        <f>IFERROR((_xll.CBid(B30)),"-")</f>
        <v>18.96</v>
      </c>
      <c r="E30" s="12">
        <f>IFERROR((_xll.CNumberOfShares(B30)),"-")</f>
        <v>30925298</v>
      </c>
      <c r="F30" s="13">
        <f>IFERROR((_xll.CNumberOfTrades(B30)),"-")</f>
        <v>325</v>
      </c>
      <c r="G30" s="13">
        <f>IFERROR((_xll.COfficialLast(B30)),"-")</f>
        <v>19.600000000000001</v>
      </c>
      <c r="H30" s="13">
        <f>IFERROR((_xll.CPaidFirst(B30)),"-")</f>
        <v>21</v>
      </c>
      <c r="I30" s="13">
        <f>IFERROR((_xll.CPaidLast(B30)),"-")</f>
        <v>19.600000000000001</v>
      </c>
      <c r="J30" s="13">
        <f>IFERROR((_xll.CPaidHigh(B30)),"-")</f>
        <v>21</v>
      </c>
      <c r="K30" s="13">
        <f>IFERROR((_xll.CPaidLow(B30)),"-")</f>
        <v>18.86</v>
      </c>
      <c r="L30" s="12">
        <f>IFERROR((_xll.CTradedAmount(B30)),"-")</f>
        <v>1876901.21</v>
      </c>
      <c r="M30" s="12">
        <f>IFERROR((_xll.CVolumeTraded(B30)),"-")</f>
        <v>97284</v>
      </c>
      <c r="N30" s="12"/>
      <c r="AB30" s="12">
        <v>236</v>
      </c>
    </row>
    <row r="31" spans="2:28" x14ac:dyDescent="0.25">
      <c r="B31" t="s">
        <v>196</v>
      </c>
      <c r="C31" s="13">
        <f>IFERROR((_xll.CAsk(B31)),"-")</f>
        <v>14.86</v>
      </c>
      <c r="D31" s="13">
        <f>IFERROR((_xll.CBid(B31)),"-")</f>
        <v>14.5</v>
      </c>
      <c r="E31" s="12">
        <f>IFERROR((_xll.CNumberOfShares(B31)),"-")</f>
        <v>17475716</v>
      </c>
      <c r="F31" s="13">
        <f>IFERROR((_xll.CNumberOfTrades(B31)),"-")</f>
        <v>236</v>
      </c>
      <c r="G31" s="13">
        <f>IFERROR((_xll.COfficialLast(B31)),"-")</f>
        <v>14.86</v>
      </c>
      <c r="H31" s="13">
        <f>IFERROR((_xll.CPaidFirst(B31)),"-")</f>
        <v>15.88</v>
      </c>
      <c r="I31" s="13">
        <f>IFERROR((_xll.CPaidLast(B31)),"-")</f>
        <v>14.86</v>
      </c>
      <c r="J31" s="13">
        <f>IFERROR((_xll.CPaidHigh(B31)),"-")</f>
        <v>15.88</v>
      </c>
      <c r="K31" s="13">
        <f>IFERROR((_xll.CPaidLow(B31)),"-")</f>
        <v>13.54</v>
      </c>
      <c r="L31" s="12">
        <f>IFERROR((_xll.CTradedAmount(B31)),"-")</f>
        <v>1974982.46</v>
      </c>
      <c r="M31" s="12">
        <f>IFERROR((_xll.CVolumeTraded(B31)),"-")</f>
        <v>136822</v>
      </c>
      <c r="N31" s="12"/>
      <c r="AB31" s="12">
        <v>73</v>
      </c>
    </row>
    <row r="32" spans="2:28" x14ac:dyDescent="0.25">
      <c r="B32" t="s">
        <v>197</v>
      </c>
      <c r="C32" s="13">
        <f>IFERROR((_xll.CAsk(B32)),"-")</f>
        <v>7.88</v>
      </c>
      <c r="D32" s="13">
        <f>IFERROR((_xll.CBid(B32)),"-")</f>
        <v>7.72</v>
      </c>
      <c r="E32" s="12">
        <f>IFERROR((_xll.CNumberOfShares(B32)),"-")</f>
        <v>28396863</v>
      </c>
      <c r="F32" s="13">
        <f>IFERROR((_xll.CNumberOfTrades(B32)),"-")</f>
        <v>73</v>
      </c>
      <c r="G32" s="13">
        <f>IFERROR((_xll.COfficialLast(B32)),"-")</f>
        <v>7.88</v>
      </c>
      <c r="H32" s="13">
        <f>IFERROR((_xll.CPaidFirst(B32)),"-")</f>
        <v>7.9</v>
      </c>
      <c r="I32" s="13">
        <f>IFERROR((_xll.CPaidLast(B32)),"-")</f>
        <v>7.88</v>
      </c>
      <c r="J32" s="13">
        <f>IFERROR((_xll.CPaidHigh(B32)),"-")</f>
        <v>8.09</v>
      </c>
      <c r="K32" s="13">
        <f>IFERROR((_xll.CPaidLow(B32)),"-")</f>
        <v>7.68</v>
      </c>
      <c r="L32" s="12">
        <f>IFERROR((_xll.CTradedAmount(B32)),"-")</f>
        <v>415253.76000000001</v>
      </c>
      <c r="M32" s="12">
        <f>IFERROR((_xll.CVolumeTraded(B32)),"-")</f>
        <v>53358</v>
      </c>
      <c r="N32" s="12"/>
      <c r="AB32" s="12">
        <v>55</v>
      </c>
    </row>
    <row r="33" spans="2:28" x14ac:dyDescent="0.25">
      <c r="B33" t="s">
        <v>198</v>
      </c>
      <c r="C33" s="13">
        <f>IFERROR((_xll.CAsk(B33)),"-")</f>
        <v>14.45</v>
      </c>
      <c r="D33" s="13">
        <f>IFERROR((_xll.CBid(B33)),"-")</f>
        <v>14</v>
      </c>
      <c r="E33" s="12">
        <f>IFERROR((_xll.CNumberOfShares(B33)),"-")</f>
        <v>22520047</v>
      </c>
      <c r="F33" s="13">
        <f>IFERROR((_xll.CNumberOfTrades(B33)),"-")</f>
        <v>55</v>
      </c>
      <c r="G33" s="13">
        <f>IFERROR((_xll.COfficialLast(B33)),"-")</f>
        <v>14.35</v>
      </c>
      <c r="H33" s="13">
        <f>IFERROR((_xll.CPaidFirst(B33)),"-")</f>
        <v>14.3</v>
      </c>
      <c r="I33" s="13">
        <f>IFERROR((_xll.CPaidLast(B33)),"-")</f>
        <v>14.35</v>
      </c>
      <c r="J33" s="13">
        <f>IFERROR((_xll.CPaidHigh(B33)),"-")</f>
        <v>14.6</v>
      </c>
      <c r="K33" s="13">
        <f>IFERROR((_xll.CPaidLow(B33)),"-")</f>
        <v>14</v>
      </c>
      <c r="L33" s="12">
        <f>IFERROR((_xll.CTradedAmount(B33)),"-")</f>
        <v>646573.65</v>
      </c>
      <c r="M33" s="12">
        <f>IFERROR((_xll.CVolumeTraded(B33)),"-")</f>
        <v>45180</v>
      </c>
      <c r="N33" s="12"/>
      <c r="AB33" s="12">
        <v>31</v>
      </c>
    </row>
    <row r="34" spans="2:28" x14ac:dyDescent="0.25">
      <c r="B34" t="s">
        <v>199</v>
      </c>
      <c r="C34" s="13">
        <f>IFERROR((_xll.CAsk(B34)),"-")</f>
        <v>3.9049999999999998</v>
      </c>
      <c r="D34" s="13">
        <f>IFERROR((_xll.CBid(B34)),"-")</f>
        <v>3.79</v>
      </c>
      <c r="E34" s="12">
        <f>IFERROR((_xll.CNumberOfShares(B34)),"-")</f>
        <v>15864825</v>
      </c>
      <c r="F34" s="13">
        <f>IFERROR((_xll.CNumberOfTrades(B34)),"-")</f>
        <v>31</v>
      </c>
      <c r="G34" s="13">
        <f>IFERROR((_xll.COfficialLast(B34)),"-")</f>
        <v>3.8</v>
      </c>
      <c r="H34" s="13">
        <f>IFERROR((_xll.CPaidFirst(B34)),"-")</f>
        <v>3.9</v>
      </c>
      <c r="I34" s="13">
        <f>IFERROR((_xll.CPaidLast(B34)),"-")</f>
        <v>3.8</v>
      </c>
      <c r="J34" s="13">
        <f>IFERROR((_xll.CPaidHigh(B34)),"-")</f>
        <v>4.05</v>
      </c>
      <c r="K34" s="13">
        <f>IFERROR((_xll.CPaidLow(B34)),"-")</f>
        <v>3.8</v>
      </c>
      <c r="L34" s="12">
        <f>IFERROR((_xll.CTradedAmount(B34)),"-")</f>
        <v>36208.86</v>
      </c>
      <c r="M34" s="12">
        <f>IFERROR((_xll.CVolumeTraded(B34)),"-")</f>
        <v>9385</v>
      </c>
      <c r="N34" s="12"/>
      <c r="AB34" s="12" t="str">
        <v>-</v>
      </c>
    </row>
    <row r="35" spans="2:28" x14ac:dyDescent="0.25">
      <c r="B35" t="s">
        <v>200</v>
      </c>
      <c r="C35" s="13" t="str">
        <f>IFERROR((_xll.CAsk(B35)),"-")</f>
        <v>-</v>
      </c>
      <c r="D35" s="13" t="str">
        <f>IFERROR((_xll.CBid(B35)),"-")</f>
        <v>-</v>
      </c>
      <c r="E35" s="12">
        <f>IFERROR((_xll.CNumberOfShares(B35)),"-")</f>
        <v>34968264</v>
      </c>
      <c r="F35" s="13" t="str">
        <f>IFERROR((_xll.CNumberOfTrades(B35)),"-")</f>
        <v>-</v>
      </c>
      <c r="G35" s="13" t="str">
        <f>IFERROR((_xll.COfficialLast(B35)),"-")</f>
        <v>-</v>
      </c>
      <c r="H35" s="13">
        <f>IFERROR((_xll.CPaidFirst(B35)),"-")</f>
        <v>19.7</v>
      </c>
      <c r="I35" s="13">
        <f>IFERROR((_xll.CPaidLast(B35)),"-")</f>
        <v>19.75</v>
      </c>
      <c r="J35" s="13">
        <f>IFERROR((_xll.CPaidHigh(B35)),"-")</f>
        <v>19.75</v>
      </c>
      <c r="K35" s="13">
        <f>IFERROR((_xll.CPaidLow(B35)),"-")</f>
        <v>19.7</v>
      </c>
      <c r="L35" s="12">
        <f>IFERROR((_xll.CTradedAmount(B35)),"-")</f>
        <v>185585.5</v>
      </c>
      <c r="M35" s="12">
        <f>IFERROR((_xll.CVolumeTraded(B35)),"-")</f>
        <v>9398</v>
      </c>
      <c r="N35" s="12"/>
      <c r="AB35" s="12">
        <v>24</v>
      </c>
    </row>
    <row r="36" spans="2:28" x14ac:dyDescent="0.25">
      <c r="B36" t="s">
        <v>181</v>
      </c>
      <c r="C36" s="13">
        <f>IFERROR((_xll.CAsk(B36)),"-")</f>
        <v>95.6</v>
      </c>
      <c r="D36" s="13">
        <f>IFERROR((_xll.CBid(B36)),"-")</f>
        <v>94.8</v>
      </c>
      <c r="E36" s="12">
        <f>IFERROR((_xll.CNumberOfShares(B36)),"-")</f>
        <v>1700000000</v>
      </c>
      <c r="F36" s="13">
        <f>IFERROR((_xll.CNumberOfTrades(B36)),"-")</f>
        <v>24</v>
      </c>
      <c r="G36" s="13">
        <f>IFERROR((_xll.COfficialLast(B36)),"-")</f>
        <v>95</v>
      </c>
      <c r="H36" s="13">
        <f>IFERROR((_xll.CPaidFirst(B36)),"-")</f>
        <v>95</v>
      </c>
      <c r="I36" s="13">
        <f>IFERROR((_xll.CPaidLast(B36)),"-")</f>
        <v>95</v>
      </c>
      <c r="J36" s="13">
        <f>IFERROR((_xll.CPaidHigh(B36)),"-")</f>
        <v>95.25</v>
      </c>
      <c r="K36" s="13">
        <f>IFERROR((_xll.CPaidLow(B36)),"-")</f>
        <v>94</v>
      </c>
      <c r="L36" s="12">
        <f>IFERROR((_xll.CTradedAmount(B36)),"-")</f>
        <v>213791566</v>
      </c>
      <c r="M36" s="12">
        <f>IFERROR((_xll.CVolumeTraded(B36)),"-")</f>
        <v>2252239</v>
      </c>
      <c r="N36" s="12"/>
      <c r="AB36" s="12">
        <v>139</v>
      </c>
    </row>
    <row r="37" spans="2:28" x14ac:dyDescent="0.25">
      <c r="B37" t="s">
        <v>201</v>
      </c>
      <c r="C37" s="13">
        <f>IFERROR((_xll.CAsk(B37)),"-")</f>
        <v>23.75</v>
      </c>
      <c r="D37" s="13">
        <f>IFERROR((_xll.CBid(B37)),"-")</f>
        <v>22.3</v>
      </c>
      <c r="E37" s="12">
        <f>IFERROR((_xll.CNumberOfShares(B37)),"-")</f>
        <v>7512500</v>
      </c>
      <c r="F37" s="13">
        <f>IFERROR((_xll.CNumberOfTrades(B37)),"-")</f>
        <v>139</v>
      </c>
      <c r="G37" s="13">
        <f>IFERROR((_xll.COfficialLast(B37)),"-")</f>
        <v>23.4</v>
      </c>
      <c r="H37" s="13">
        <f>IFERROR((_xll.CPaidFirst(B37)),"-")</f>
        <v>22.2</v>
      </c>
      <c r="I37" s="13">
        <f>IFERROR((_xll.CPaidLast(B37)),"-")</f>
        <v>23.4</v>
      </c>
      <c r="J37" s="13">
        <f>IFERROR((_xll.CPaidHigh(B37)),"-")</f>
        <v>23.4</v>
      </c>
      <c r="K37" s="13">
        <f>IFERROR((_xll.CPaidLow(B37)),"-")</f>
        <v>21.5</v>
      </c>
      <c r="L37" s="12">
        <f>IFERROR((_xll.CTradedAmount(B37)),"-")</f>
        <v>1116673.1000000001</v>
      </c>
      <c r="M37" s="12">
        <f>IFERROR((_xll.CVolumeTraded(B37)),"-")</f>
        <v>50646</v>
      </c>
      <c r="N37" s="12"/>
      <c r="AB37" s="12">
        <v>0</v>
      </c>
    </row>
    <row r="38" spans="2:28" x14ac:dyDescent="0.25">
      <c r="B38" t="s">
        <v>37</v>
      </c>
      <c r="C38" s="13">
        <f>IFERROR((_xll.CAsk(B38)),"-")</f>
        <v>11.9</v>
      </c>
      <c r="D38" s="13">
        <f>IFERROR((_xll.CBid(B38)),"-")</f>
        <v>10.3</v>
      </c>
      <c r="E38" s="12">
        <f>IFERROR((_xll.CNumberOfShares(B38)),"-")</f>
        <v>184198626</v>
      </c>
      <c r="F38" s="13">
        <f>IFERROR((_xll.CNumberOfTrades(B38)),"-")</f>
        <v>0</v>
      </c>
      <c r="G38" s="13">
        <f>IFERROR((_xll.COfficialLast(B38)),"-")</f>
        <v>11.9</v>
      </c>
      <c r="H38" s="13" t="str">
        <f>IFERROR((_xll.CPaidFirst(B38)),"-")</f>
        <v>-</v>
      </c>
      <c r="I38" s="13" t="str">
        <f>IFERROR((_xll.CPaidLast(B38)),"-")</f>
        <v>-</v>
      </c>
      <c r="J38" s="13" t="str">
        <f>IFERROR((_xll.CPaidHigh(B38)),"-")</f>
        <v>-</v>
      </c>
      <c r="K38" s="13" t="str">
        <f>IFERROR((_xll.CPaidLow(B38)),"-")</f>
        <v>-</v>
      </c>
      <c r="L38" s="12">
        <f>IFERROR((_xll.CTradedAmount(B38)),"-")</f>
        <v>0</v>
      </c>
      <c r="M38" s="12">
        <f>IFERROR((_xll.CVolumeTraded(B38)),"-")</f>
        <v>0</v>
      </c>
      <c r="N38" s="12"/>
      <c r="AB38" s="12">
        <v>60</v>
      </c>
    </row>
    <row r="39" spans="2:28" x14ac:dyDescent="0.25">
      <c r="B39" t="s">
        <v>103</v>
      </c>
      <c r="C39" s="13">
        <f>IFERROR((_xll.CAsk(B39)),"-")</f>
        <v>128</v>
      </c>
      <c r="D39" s="13">
        <f>IFERROR((_xll.CBid(B39)),"-")</f>
        <v>126.2</v>
      </c>
      <c r="E39" s="12">
        <f>IFERROR((_xll.CNumberOfShares(B39)),"-")</f>
        <v>2000000000</v>
      </c>
      <c r="F39" s="13">
        <f>IFERROR((_xll.CNumberOfTrades(B39)),"-")</f>
        <v>60</v>
      </c>
      <c r="G39" s="13">
        <f>IFERROR((_xll.COfficialLast(B39)),"-")</f>
        <v>128</v>
      </c>
      <c r="H39" s="13">
        <f>IFERROR((_xll.CPaidFirst(B39)),"-")</f>
        <v>129</v>
      </c>
      <c r="I39" s="13">
        <f>IFERROR((_xll.CPaidLast(B39)),"-")</f>
        <v>128</v>
      </c>
      <c r="J39" s="13">
        <f>IFERROR((_xll.CPaidHigh(B39)),"-")</f>
        <v>130.19999999999999</v>
      </c>
      <c r="K39" s="13">
        <f>IFERROR((_xll.CPaidLow(B39)),"-")</f>
        <v>122</v>
      </c>
      <c r="L39" s="12">
        <f>IFERROR((_xll.CTradedAmount(B39)),"-")</f>
        <v>98743986.599999994</v>
      </c>
      <c r="M39" s="12">
        <f>IFERROR((_xll.CVolumeTraded(B39)),"-")</f>
        <v>772407</v>
      </c>
      <c r="N39" s="12"/>
      <c r="AB39" s="12">
        <v>11</v>
      </c>
    </row>
    <row r="40" spans="2:28" x14ac:dyDescent="0.25">
      <c r="B40" t="s">
        <v>35</v>
      </c>
      <c r="C40" s="13">
        <f>IFERROR((_xll.CAsk(B40)),"-")</f>
        <v>23.5</v>
      </c>
      <c r="D40" s="13">
        <f>IFERROR((_xll.CBid(B40)),"-")</f>
        <v>23.1</v>
      </c>
      <c r="E40" s="12">
        <f>IFERROR((_xll.CNumberOfShares(B40)),"-")</f>
        <v>700000000</v>
      </c>
      <c r="F40" s="13">
        <f>IFERROR((_xll.CNumberOfTrades(B40)),"-")</f>
        <v>11</v>
      </c>
      <c r="G40" s="13">
        <f>IFERROR((_xll.COfficialLast(B40)),"-")</f>
        <v>23.4</v>
      </c>
      <c r="H40" s="13">
        <f>IFERROR((_xll.CPaidFirst(B40)),"-")</f>
        <v>23.5</v>
      </c>
      <c r="I40" s="13">
        <f>IFERROR((_xll.CPaidLast(B40)),"-")</f>
        <v>23.4</v>
      </c>
      <c r="J40" s="13">
        <f>IFERROR((_xll.CPaidHigh(B40)),"-")</f>
        <v>23.5</v>
      </c>
      <c r="K40" s="13">
        <f>IFERROR((_xll.CPaidLow(B40)),"-")</f>
        <v>23</v>
      </c>
      <c r="L40" s="12">
        <f>IFERROR((_xll.CTradedAmount(B40)),"-")</f>
        <v>20951507.300000001</v>
      </c>
      <c r="M40" s="12">
        <f>IFERROR((_xll.CVolumeTraded(B40)),"-")</f>
        <v>898931</v>
      </c>
      <c r="N40" s="12"/>
      <c r="AB40" s="12">
        <v>4</v>
      </c>
    </row>
    <row r="41" spans="2:28" x14ac:dyDescent="0.25">
      <c r="B41" t="s">
        <v>182</v>
      </c>
      <c r="C41" s="13">
        <f>IFERROR((_xll.CAsk(B41)),"-")</f>
        <v>62.5</v>
      </c>
      <c r="D41" s="13">
        <f>IFERROR((_xll.CBid(B41)),"-")</f>
        <v>62</v>
      </c>
      <c r="E41" s="12">
        <f>IFERROR((_xll.CNumberOfShares(B41)),"-")</f>
        <v>296441474</v>
      </c>
      <c r="F41" s="13">
        <f>IFERROR((_xll.CNumberOfTrades(B41)),"-")</f>
        <v>4</v>
      </c>
      <c r="G41" s="13">
        <f>IFERROR((_xll.COfficialLast(B41)),"-")</f>
        <v>62</v>
      </c>
      <c r="H41" s="13">
        <f>IFERROR((_xll.CPaidFirst(B41)),"-")</f>
        <v>62.5</v>
      </c>
      <c r="I41" s="13">
        <f>IFERROR((_xll.CPaidLast(B41)),"-")</f>
        <v>62</v>
      </c>
      <c r="J41" s="13">
        <f>IFERROR((_xll.CPaidHigh(B41)),"-")</f>
        <v>62.5</v>
      </c>
      <c r="K41" s="13">
        <f>IFERROR((_xll.CPaidLow(B41)),"-")</f>
        <v>62</v>
      </c>
      <c r="L41" s="12">
        <f>IFERROR((_xll.CTradedAmount(B41)),"-")</f>
        <v>15199022</v>
      </c>
      <c r="M41" s="12">
        <f>IFERROR((_xll.CVolumeTraded(B41)),"-")</f>
        <v>244956</v>
      </c>
      <c r="N41" s="12"/>
      <c r="AB41" s="12">
        <v>10</v>
      </c>
    </row>
    <row r="42" spans="2:28" x14ac:dyDescent="0.25">
      <c r="B42" t="s">
        <v>74</v>
      </c>
      <c r="C42" s="13">
        <f>IFERROR((_xll.CAsk(B42)),"-")</f>
        <v>240</v>
      </c>
      <c r="D42" s="13">
        <f>IFERROR((_xll.CBid(B42)),"-")</f>
        <v>236</v>
      </c>
      <c r="E42" s="12">
        <f>IFERROR((_xll.CNumberOfShares(B42)),"-")</f>
        <v>323500000</v>
      </c>
      <c r="F42" s="13">
        <f>IFERROR((_xll.CNumberOfTrades(B42)),"-")</f>
        <v>10</v>
      </c>
      <c r="G42" s="13">
        <f>IFERROR((_xll.COfficialLast(B42)),"-")</f>
        <v>238</v>
      </c>
      <c r="H42" s="13">
        <f>IFERROR((_xll.CPaidFirst(B42)),"-")</f>
        <v>238</v>
      </c>
      <c r="I42" s="13">
        <f>IFERROR((_xll.CPaidLast(B42)),"-")</f>
        <v>238</v>
      </c>
      <c r="J42" s="13">
        <f>IFERROR((_xll.CPaidHigh(B42)),"-")</f>
        <v>238</v>
      </c>
      <c r="K42" s="13">
        <f>IFERROR((_xll.CPaidLow(B42)),"-")</f>
        <v>238</v>
      </c>
      <c r="L42" s="12">
        <f>IFERROR((_xll.CTradedAmount(B42)),"-")</f>
        <v>103504058</v>
      </c>
      <c r="M42" s="12">
        <f>IFERROR((_xll.CVolumeTraded(B42)),"-")</f>
        <v>434891</v>
      </c>
      <c r="N42" s="12"/>
    </row>
  </sheetData>
  <mergeCells count="1">
    <mergeCell ref="P5:Q5"/>
  </mergeCells>
  <dataValidations count="1">
    <dataValidation type="list" allowBlank="1" showInputMessage="1" showErrorMessage="1" sqref="P5" xr:uid="{A335DAF8-17E5-4E67-80C8-D47B12BBFB60}">
      <formula1>$C$5:$M$5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B5F3A-8D55-4105-9A00-8230BE194CC9}">
  <dimension ref="B1:P233"/>
  <sheetViews>
    <sheetView showGridLines="0" workbookViewId="0">
      <selection activeCell="C5" sqref="C5"/>
    </sheetView>
  </sheetViews>
  <sheetFormatPr defaultRowHeight="15" x14ac:dyDescent="0.25"/>
  <cols>
    <col min="1" max="1" width="2.7109375" customWidth="1"/>
    <col min="2" max="2" width="16.85546875" bestFit="1" customWidth="1"/>
    <col min="3" max="3" width="14.85546875" bestFit="1" customWidth="1"/>
    <col min="4" max="5" width="9.28515625" bestFit="1" customWidth="1"/>
    <col min="6" max="6" width="11" bestFit="1" customWidth="1"/>
    <col min="7" max="7" width="10.85546875" bestFit="1" customWidth="1"/>
    <col min="8" max="8" width="10.5703125" bestFit="1" customWidth="1"/>
    <col min="9" max="9" width="10.42578125" bestFit="1" customWidth="1"/>
    <col min="10" max="10" width="14.7109375" bestFit="1" customWidth="1"/>
    <col min="11" max="11" width="17.7109375" bestFit="1" customWidth="1"/>
    <col min="12" max="12" width="14.85546875" bestFit="1" customWidth="1"/>
    <col min="13" max="13" width="20.42578125" bestFit="1" customWidth="1"/>
    <col min="14" max="14" width="14.140625" bestFit="1" customWidth="1"/>
    <col min="15" max="15" width="19.85546875" bestFit="1" customWidth="1"/>
    <col min="16" max="16" width="25.85546875" bestFit="1" customWidth="1"/>
    <col min="17" max="17" width="5.7109375" customWidth="1"/>
    <col min="18" max="18" width="31.140625" bestFit="1" customWidth="1"/>
  </cols>
  <sheetData>
    <row r="1" spans="2:16" ht="54" customHeight="1" x14ac:dyDescent="0.5">
      <c r="B1" s="5" t="s">
        <v>203</v>
      </c>
    </row>
    <row r="3" spans="2:16" x14ac:dyDescent="0.25">
      <c r="B3" s="1" t="s">
        <v>190</v>
      </c>
    </row>
    <row r="5" spans="2:16" x14ac:dyDescent="0.25">
      <c r="B5" s="9" t="s">
        <v>202</v>
      </c>
      <c r="C5" s="8">
        <f>_xll.PreviousBusinessday(_xll.GeniusToday())</f>
        <v>44803</v>
      </c>
    </row>
    <row r="7" spans="2:16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x14ac:dyDescent="0.25">
      <c r="B8" s="10" t="s">
        <v>9</v>
      </c>
      <c r="C8" s="11" t="s">
        <v>27</v>
      </c>
      <c r="D8" s="10" t="s">
        <v>11</v>
      </c>
      <c r="E8" s="10" t="s">
        <v>12</v>
      </c>
      <c r="F8" s="10" t="s">
        <v>13</v>
      </c>
      <c r="G8" s="10" t="s">
        <v>14</v>
      </c>
      <c r="H8" s="10" t="s">
        <v>15</v>
      </c>
      <c r="I8" s="10" t="s">
        <v>16</v>
      </c>
      <c r="J8" s="10" t="s">
        <v>17</v>
      </c>
      <c r="K8" s="10" t="s">
        <v>18</v>
      </c>
      <c r="L8" s="10" t="s">
        <v>19</v>
      </c>
      <c r="M8" s="10" t="s">
        <v>20</v>
      </c>
      <c r="N8" s="10" t="s">
        <v>28</v>
      </c>
      <c r="O8" s="10" t="s">
        <v>22</v>
      </c>
      <c r="P8" s="10" t="s">
        <v>29</v>
      </c>
    </row>
    <row r="9" spans="2:16" x14ac:dyDescent="0.25">
      <c r="B9" t="s">
        <v>218</v>
      </c>
      <c r="C9" s="3">
        <v>44803</v>
      </c>
      <c r="D9">
        <v>1270</v>
      </c>
      <c r="E9">
        <v>1300</v>
      </c>
      <c r="F9">
        <v>1295</v>
      </c>
      <c r="G9">
        <v>1300</v>
      </c>
      <c r="H9">
        <v>1275</v>
      </c>
      <c r="I9">
        <v>1275</v>
      </c>
      <c r="J9">
        <v>3413</v>
      </c>
      <c r="K9">
        <v>4</v>
      </c>
      <c r="L9">
        <v>4380220</v>
      </c>
      <c r="M9">
        <v>243649505</v>
      </c>
      <c r="N9">
        <v>1275</v>
      </c>
      <c r="O9" s="3">
        <v>44803</v>
      </c>
      <c r="P9">
        <v>1275</v>
      </c>
    </row>
    <row r="10" spans="2:16" x14ac:dyDescent="0.25">
      <c r="B10" t="s">
        <v>30</v>
      </c>
      <c r="C10" s="3">
        <v>44803</v>
      </c>
      <c r="J10">
        <v>0</v>
      </c>
      <c r="K10">
        <v>0</v>
      </c>
      <c r="L10">
        <v>0</v>
      </c>
      <c r="M10">
        <v>6636000</v>
      </c>
      <c r="O10" s="3"/>
    </row>
    <row r="11" spans="2:16" x14ac:dyDescent="0.25">
      <c r="B11" t="s">
        <v>31</v>
      </c>
      <c r="C11" s="3">
        <v>44803</v>
      </c>
      <c r="D11">
        <v>107</v>
      </c>
      <c r="E11">
        <v>109</v>
      </c>
      <c r="J11">
        <v>0</v>
      </c>
      <c r="K11">
        <v>0</v>
      </c>
      <c r="L11">
        <v>0</v>
      </c>
      <c r="M11">
        <v>500000000</v>
      </c>
      <c r="N11">
        <v>108</v>
      </c>
      <c r="O11" s="3">
        <v>44802</v>
      </c>
      <c r="P11">
        <v>108</v>
      </c>
    </row>
    <row r="12" spans="2:16" x14ac:dyDescent="0.25">
      <c r="B12" t="s">
        <v>32</v>
      </c>
      <c r="C12" s="3">
        <v>44803</v>
      </c>
      <c r="D12">
        <v>1.84</v>
      </c>
      <c r="E12">
        <v>1.88</v>
      </c>
      <c r="F12">
        <v>1.87</v>
      </c>
      <c r="G12">
        <v>1.88</v>
      </c>
      <c r="H12">
        <v>1.85</v>
      </c>
      <c r="I12">
        <v>1.88</v>
      </c>
      <c r="J12">
        <v>9400000</v>
      </c>
      <c r="K12">
        <v>11</v>
      </c>
      <c r="L12">
        <v>17538400</v>
      </c>
      <c r="M12">
        <v>7843996979</v>
      </c>
      <c r="N12">
        <v>1.88</v>
      </c>
      <c r="O12" s="3">
        <v>44803</v>
      </c>
      <c r="P12">
        <v>1.88</v>
      </c>
    </row>
    <row r="13" spans="2:16" x14ac:dyDescent="0.25">
      <c r="B13" t="s">
        <v>33</v>
      </c>
      <c r="C13" s="3">
        <v>44803</v>
      </c>
      <c r="D13">
        <v>10</v>
      </c>
      <c r="E13">
        <v>14.9</v>
      </c>
      <c r="J13">
        <v>0</v>
      </c>
      <c r="K13">
        <v>0</v>
      </c>
      <c r="L13">
        <v>0</v>
      </c>
      <c r="M13">
        <v>90153700</v>
      </c>
      <c r="N13">
        <v>14.9</v>
      </c>
      <c r="O13" s="3">
        <v>44802</v>
      </c>
      <c r="P13">
        <v>14.9</v>
      </c>
    </row>
    <row r="14" spans="2:16" x14ac:dyDescent="0.25">
      <c r="B14" t="s">
        <v>34</v>
      </c>
      <c r="C14" s="3">
        <v>44803</v>
      </c>
      <c r="J14">
        <v>0</v>
      </c>
      <c r="K14">
        <v>0</v>
      </c>
      <c r="L14">
        <v>0</v>
      </c>
      <c r="M14">
        <v>400000000</v>
      </c>
      <c r="O14" s="3"/>
    </row>
    <row r="15" spans="2:16" x14ac:dyDescent="0.25">
      <c r="B15" t="s">
        <v>35</v>
      </c>
      <c r="C15" s="3">
        <v>44803</v>
      </c>
      <c r="D15">
        <v>18.3</v>
      </c>
      <c r="E15">
        <v>18.5</v>
      </c>
      <c r="F15">
        <v>18.75</v>
      </c>
      <c r="G15">
        <v>18.75</v>
      </c>
      <c r="H15">
        <v>18.399999999999999</v>
      </c>
      <c r="I15">
        <v>18.399999999999999</v>
      </c>
      <c r="J15">
        <v>807802</v>
      </c>
      <c r="K15">
        <v>9</v>
      </c>
      <c r="L15">
        <v>15023112.9</v>
      </c>
      <c r="M15">
        <v>703333331</v>
      </c>
      <c r="N15">
        <v>18.399999999999999</v>
      </c>
      <c r="O15" s="3">
        <v>44803</v>
      </c>
      <c r="P15">
        <v>18.399999999999999</v>
      </c>
    </row>
    <row r="16" spans="2:16" x14ac:dyDescent="0.25">
      <c r="B16" t="s">
        <v>36</v>
      </c>
      <c r="C16" s="3">
        <v>44803</v>
      </c>
      <c r="D16">
        <v>1.7</v>
      </c>
      <c r="E16">
        <v>2.8</v>
      </c>
      <c r="J16">
        <v>0</v>
      </c>
      <c r="K16">
        <v>0</v>
      </c>
      <c r="L16">
        <v>0</v>
      </c>
      <c r="M16">
        <v>200000000</v>
      </c>
      <c r="N16">
        <v>2.8</v>
      </c>
      <c r="O16" s="3">
        <v>44785</v>
      </c>
      <c r="P16">
        <v>2.8</v>
      </c>
    </row>
    <row r="17" spans="2:16" x14ac:dyDescent="0.25">
      <c r="B17" t="s">
        <v>219</v>
      </c>
      <c r="C17" s="3">
        <v>44803</v>
      </c>
      <c r="J17">
        <v>0</v>
      </c>
      <c r="K17">
        <v>0</v>
      </c>
      <c r="L17">
        <v>0</v>
      </c>
      <c r="O17" s="3"/>
    </row>
    <row r="18" spans="2:16" x14ac:dyDescent="0.25">
      <c r="B18" t="s">
        <v>37</v>
      </c>
      <c r="C18" s="3">
        <v>44803</v>
      </c>
      <c r="D18">
        <v>7.8</v>
      </c>
      <c r="E18">
        <v>8</v>
      </c>
      <c r="J18">
        <v>0</v>
      </c>
      <c r="K18">
        <v>0</v>
      </c>
      <c r="L18">
        <v>0</v>
      </c>
      <c r="M18">
        <v>184198626</v>
      </c>
      <c r="N18">
        <v>8.4</v>
      </c>
      <c r="O18" s="3">
        <v>44802</v>
      </c>
      <c r="P18">
        <v>8.4</v>
      </c>
    </row>
    <row r="19" spans="2:16" x14ac:dyDescent="0.25">
      <c r="B19" t="s">
        <v>38</v>
      </c>
      <c r="C19" s="3">
        <v>44803</v>
      </c>
      <c r="J19">
        <v>0</v>
      </c>
      <c r="K19">
        <v>0</v>
      </c>
      <c r="L19">
        <v>0</v>
      </c>
      <c r="M19">
        <v>6060000000</v>
      </c>
      <c r="O19" s="3"/>
    </row>
    <row r="20" spans="2:16" x14ac:dyDescent="0.25">
      <c r="B20" t="s">
        <v>220</v>
      </c>
      <c r="C20" s="3">
        <v>44803</v>
      </c>
      <c r="J20">
        <v>0</v>
      </c>
      <c r="K20">
        <v>0</v>
      </c>
      <c r="L20">
        <v>0</v>
      </c>
      <c r="M20">
        <v>5868000000</v>
      </c>
      <c r="O20" s="3"/>
    </row>
    <row r="21" spans="2:16" x14ac:dyDescent="0.25">
      <c r="B21" t="s">
        <v>39</v>
      </c>
      <c r="C21" s="3">
        <v>44803</v>
      </c>
      <c r="J21">
        <v>0</v>
      </c>
      <c r="K21">
        <v>0</v>
      </c>
      <c r="L21">
        <v>0</v>
      </c>
      <c r="M21">
        <v>400000000</v>
      </c>
      <c r="N21">
        <v>11.761403</v>
      </c>
      <c r="O21" s="3">
        <v>37966</v>
      </c>
      <c r="P21">
        <v>11.76</v>
      </c>
    </row>
    <row r="22" spans="2:16" x14ac:dyDescent="0.25">
      <c r="B22" t="s">
        <v>40</v>
      </c>
      <c r="C22" s="3">
        <v>44803</v>
      </c>
      <c r="J22">
        <v>0</v>
      </c>
      <c r="K22">
        <v>0</v>
      </c>
      <c r="L22">
        <v>0</v>
      </c>
      <c r="M22">
        <v>2500000000</v>
      </c>
      <c r="N22">
        <v>64.185884999999999</v>
      </c>
      <c r="O22" s="3">
        <v>39801</v>
      </c>
      <c r="P22">
        <v>64.19</v>
      </c>
    </row>
    <row r="23" spans="2:16" x14ac:dyDescent="0.25">
      <c r="B23" t="s">
        <v>41</v>
      </c>
      <c r="C23" s="3">
        <v>44803</v>
      </c>
      <c r="J23">
        <v>0</v>
      </c>
      <c r="K23">
        <v>0</v>
      </c>
      <c r="L23">
        <v>0</v>
      </c>
      <c r="M23">
        <v>5760000000</v>
      </c>
      <c r="N23">
        <v>108.62369</v>
      </c>
      <c r="O23" s="3">
        <v>42556</v>
      </c>
      <c r="P23">
        <v>108.62</v>
      </c>
    </row>
    <row r="24" spans="2:16" x14ac:dyDescent="0.25">
      <c r="B24" t="s">
        <v>221</v>
      </c>
      <c r="C24" s="3">
        <v>44803</v>
      </c>
      <c r="J24">
        <v>0</v>
      </c>
      <c r="K24">
        <v>0</v>
      </c>
      <c r="L24">
        <v>0</v>
      </c>
      <c r="M24">
        <v>2600000000</v>
      </c>
      <c r="N24">
        <v>100.68584199999999</v>
      </c>
      <c r="O24" s="3">
        <v>44538</v>
      </c>
      <c r="P24">
        <v>100.69</v>
      </c>
    </row>
    <row r="25" spans="2:16" x14ac:dyDescent="0.25">
      <c r="B25" t="s">
        <v>222</v>
      </c>
      <c r="C25" s="3">
        <v>44803</v>
      </c>
      <c r="J25">
        <v>0</v>
      </c>
      <c r="K25">
        <v>0</v>
      </c>
      <c r="L25">
        <v>0</v>
      </c>
      <c r="M25">
        <v>2100000000</v>
      </c>
      <c r="N25">
        <v>98.502097000000006</v>
      </c>
      <c r="O25" s="3">
        <v>44518</v>
      </c>
      <c r="P25">
        <v>98.5</v>
      </c>
    </row>
    <row r="26" spans="2:16" x14ac:dyDescent="0.25">
      <c r="B26" t="s">
        <v>42</v>
      </c>
      <c r="C26" s="3">
        <v>44803</v>
      </c>
      <c r="J26">
        <v>0</v>
      </c>
      <c r="K26">
        <v>0</v>
      </c>
      <c r="L26">
        <v>0</v>
      </c>
      <c r="M26">
        <v>1480000000</v>
      </c>
      <c r="N26">
        <v>100.457463</v>
      </c>
      <c r="O26" s="3">
        <v>43976</v>
      </c>
      <c r="P26">
        <v>100.46</v>
      </c>
    </row>
    <row r="27" spans="2:16" x14ac:dyDescent="0.25">
      <c r="B27" t="s">
        <v>43</v>
      </c>
      <c r="C27" s="3">
        <v>44803</v>
      </c>
      <c r="J27">
        <v>0</v>
      </c>
      <c r="K27">
        <v>0</v>
      </c>
      <c r="L27">
        <v>0</v>
      </c>
      <c r="M27">
        <v>4540000000</v>
      </c>
      <c r="N27">
        <v>97.926535999999999</v>
      </c>
      <c r="O27" s="3">
        <v>44740</v>
      </c>
      <c r="P27">
        <v>97.93</v>
      </c>
    </row>
    <row r="28" spans="2:16" x14ac:dyDescent="0.25">
      <c r="B28" t="s">
        <v>44</v>
      </c>
      <c r="C28" s="3">
        <v>44803</v>
      </c>
      <c r="J28">
        <v>0</v>
      </c>
      <c r="K28">
        <v>0</v>
      </c>
      <c r="L28">
        <v>0</v>
      </c>
      <c r="M28">
        <v>11040000000</v>
      </c>
      <c r="N28">
        <v>113.426835</v>
      </c>
      <c r="O28" s="3">
        <v>44271</v>
      </c>
      <c r="P28">
        <v>113.43</v>
      </c>
    </row>
    <row r="29" spans="2:16" x14ac:dyDescent="0.25">
      <c r="B29" t="s">
        <v>223</v>
      </c>
      <c r="C29" s="3">
        <v>44803</v>
      </c>
      <c r="J29">
        <v>0</v>
      </c>
      <c r="K29">
        <v>0</v>
      </c>
      <c r="L29">
        <v>0</v>
      </c>
      <c r="M29">
        <v>2200000000</v>
      </c>
      <c r="O29" s="3"/>
    </row>
    <row r="30" spans="2:16" x14ac:dyDescent="0.25">
      <c r="B30" t="s">
        <v>224</v>
      </c>
      <c r="C30" s="3">
        <v>44803</v>
      </c>
      <c r="J30">
        <v>0</v>
      </c>
      <c r="K30">
        <v>0</v>
      </c>
      <c r="L30">
        <v>0</v>
      </c>
      <c r="M30">
        <v>4020000000</v>
      </c>
      <c r="O30" s="3"/>
    </row>
    <row r="31" spans="2:16" x14ac:dyDescent="0.25">
      <c r="B31" t="s">
        <v>45</v>
      </c>
      <c r="C31" s="3">
        <v>44803</v>
      </c>
      <c r="J31">
        <v>0</v>
      </c>
      <c r="K31">
        <v>0</v>
      </c>
      <c r="L31">
        <v>0</v>
      </c>
      <c r="M31">
        <v>1000000000</v>
      </c>
      <c r="N31">
        <v>13.355981</v>
      </c>
      <c r="O31" s="3">
        <v>39797</v>
      </c>
      <c r="P31">
        <v>13.36</v>
      </c>
    </row>
    <row r="32" spans="2:16" x14ac:dyDescent="0.25">
      <c r="B32" t="s">
        <v>225</v>
      </c>
      <c r="C32" s="3">
        <v>44803</v>
      </c>
      <c r="J32">
        <v>0</v>
      </c>
      <c r="K32">
        <v>0</v>
      </c>
      <c r="L32">
        <v>0</v>
      </c>
      <c r="M32">
        <v>4420000000</v>
      </c>
      <c r="N32">
        <v>100.019482</v>
      </c>
      <c r="O32" s="3">
        <v>44391</v>
      </c>
      <c r="P32">
        <v>100.02</v>
      </c>
    </row>
    <row r="33" spans="2:16" x14ac:dyDescent="0.25">
      <c r="B33" t="s">
        <v>46</v>
      </c>
      <c r="C33" s="3">
        <v>44803</v>
      </c>
      <c r="D33">
        <v>173</v>
      </c>
      <c r="E33">
        <v>175</v>
      </c>
      <c r="F33">
        <v>173</v>
      </c>
      <c r="G33">
        <v>175</v>
      </c>
      <c r="H33">
        <v>171.5</v>
      </c>
      <c r="I33">
        <v>175</v>
      </c>
      <c r="J33">
        <v>856619</v>
      </c>
      <c r="K33">
        <v>26</v>
      </c>
      <c r="L33">
        <v>148379732.5</v>
      </c>
      <c r="M33">
        <v>1510000000</v>
      </c>
      <c r="N33">
        <v>175</v>
      </c>
      <c r="O33" s="3">
        <v>44803</v>
      </c>
      <c r="P33">
        <v>175</v>
      </c>
    </row>
    <row r="34" spans="2:16" x14ac:dyDescent="0.25">
      <c r="B34" t="s">
        <v>226</v>
      </c>
      <c r="C34" s="3">
        <v>44803</v>
      </c>
      <c r="J34">
        <v>0</v>
      </c>
      <c r="K34">
        <v>0</v>
      </c>
      <c r="L34">
        <v>0</v>
      </c>
      <c r="M34">
        <v>6020000000</v>
      </c>
      <c r="N34">
        <v>101.08228099999999</v>
      </c>
      <c r="O34" s="3">
        <v>44789</v>
      </c>
      <c r="P34">
        <v>101.08</v>
      </c>
    </row>
    <row r="35" spans="2:16" x14ac:dyDescent="0.25">
      <c r="B35" t="s">
        <v>227</v>
      </c>
      <c r="C35" s="3">
        <v>44803</v>
      </c>
      <c r="J35">
        <v>0</v>
      </c>
      <c r="K35">
        <v>0</v>
      </c>
      <c r="L35">
        <v>0</v>
      </c>
      <c r="M35">
        <v>5760000000</v>
      </c>
      <c r="O35" s="3"/>
    </row>
    <row r="36" spans="2:16" x14ac:dyDescent="0.25">
      <c r="B36" t="s">
        <v>47</v>
      </c>
      <c r="C36" s="3">
        <v>44803</v>
      </c>
      <c r="D36">
        <v>99.97</v>
      </c>
      <c r="E36">
        <v>100.03</v>
      </c>
      <c r="J36">
        <v>0</v>
      </c>
      <c r="K36">
        <v>0</v>
      </c>
      <c r="L36">
        <v>0</v>
      </c>
      <c r="M36">
        <v>22000000000</v>
      </c>
      <c r="N36">
        <v>100.00071800000001</v>
      </c>
      <c r="O36" s="3">
        <v>44740</v>
      </c>
      <c r="P36">
        <v>100</v>
      </c>
    </row>
    <row r="37" spans="2:16" x14ac:dyDescent="0.25">
      <c r="B37" t="s">
        <v>48</v>
      </c>
      <c r="C37" s="3">
        <v>44803</v>
      </c>
      <c r="D37">
        <v>99.21</v>
      </c>
      <c r="E37">
        <v>99.495000000000005</v>
      </c>
      <c r="J37">
        <v>0</v>
      </c>
      <c r="K37">
        <v>0</v>
      </c>
      <c r="L37">
        <v>0</v>
      </c>
      <c r="M37">
        <v>40180000000</v>
      </c>
      <c r="N37">
        <v>99.306263000000001</v>
      </c>
      <c r="O37" s="3">
        <v>44802</v>
      </c>
      <c r="P37">
        <v>99.31</v>
      </c>
    </row>
    <row r="38" spans="2:16" x14ac:dyDescent="0.25">
      <c r="B38" t="s">
        <v>228</v>
      </c>
      <c r="C38" s="3">
        <v>44803</v>
      </c>
      <c r="D38">
        <v>96.36</v>
      </c>
      <c r="E38">
        <v>96.83</v>
      </c>
      <c r="F38">
        <v>96.45</v>
      </c>
      <c r="G38">
        <v>96.575000000000003</v>
      </c>
      <c r="H38">
        <v>96.45</v>
      </c>
      <c r="I38">
        <v>96.575000000000003</v>
      </c>
      <c r="J38">
        <v>60000000</v>
      </c>
      <c r="K38">
        <v>3</v>
      </c>
      <c r="L38">
        <v>57913000</v>
      </c>
      <c r="M38">
        <v>7780000000</v>
      </c>
      <c r="N38">
        <v>96.575000000000003</v>
      </c>
      <c r="O38" s="3">
        <v>44803</v>
      </c>
      <c r="P38">
        <v>96.58</v>
      </c>
    </row>
    <row r="39" spans="2:16" x14ac:dyDescent="0.25">
      <c r="B39" t="s">
        <v>49</v>
      </c>
      <c r="C39" s="3">
        <v>44803</v>
      </c>
      <c r="D39">
        <v>101.8</v>
      </c>
      <c r="E39">
        <v>106.35</v>
      </c>
      <c r="J39">
        <v>0</v>
      </c>
      <c r="K39">
        <v>0</v>
      </c>
      <c r="L39">
        <v>0</v>
      </c>
      <c r="M39">
        <v>37940000000</v>
      </c>
      <c r="N39">
        <v>106.343312</v>
      </c>
      <c r="O39" s="3">
        <v>44799</v>
      </c>
      <c r="P39">
        <v>106.34</v>
      </c>
    </row>
    <row r="40" spans="2:16" x14ac:dyDescent="0.25">
      <c r="B40" t="s">
        <v>50</v>
      </c>
      <c r="C40" s="3">
        <v>44803</v>
      </c>
      <c r="D40">
        <v>99.1</v>
      </c>
      <c r="E40">
        <v>102</v>
      </c>
      <c r="J40">
        <v>0</v>
      </c>
      <c r="K40">
        <v>0</v>
      </c>
      <c r="L40">
        <v>0</v>
      </c>
      <c r="M40">
        <v>17080000000</v>
      </c>
      <c r="N40">
        <v>100.038089</v>
      </c>
      <c r="O40" s="3">
        <v>44802</v>
      </c>
      <c r="P40">
        <v>100.04</v>
      </c>
    </row>
    <row r="41" spans="2:16" x14ac:dyDescent="0.25">
      <c r="B41" t="s">
        <v>51</v>
      </c>
      <c r="C41" s="3">
        <v>44803</v>
      </c>
      <c r="D41">
        <v>112.21</v>
      </c>
      <c r="E41">
        <v>112.75</v>
      </c>
      <c r="F41">
        <v>112.485</v>
      </c>
      <c r="G41">
        <v>112.535</v>
      </c>
      <c r="H41">
        <v>112.485</v>
      </c>
      <c r="I41">
        <v>112.535</v>
      </c>
      <c r="J41">
        <v>80000000</v>
      </c>
      <c r="K41">
        <v>2</v>
      </c>
      <c r="L41">
        <v>90008000</v>
      </c>
      <c r="M41">
        <v>27200000000</v>
      </c>
      <c r="N41">
        <v>112.535</v>
      </c>
      <c r="O41" s="3">
        <v>44803</v>
      </c>
      <c r="P41">
        <v>112.54</v>
      </c>
    </row>
    <row r="42" spans="2:16" x14ac:dyDescent="0.25">
      <c r="B42" t="s">
        <v>52</v>
      </c>
      <c r="C42" s="3">
        <v>44803</v>
      </c>
      <c r="D42">
        <v>100.55500000000001</v>
      </c>
      <c r="E42">
        <v>101.565</v>
      </c>
      <c r="J42">
        <v>0</v>
      </c>
      <c r="K42">
        <v>0</v>
      </c>
      <c r="L42">
        <v>0</v>
      </c>
      <c r="M42">
        <v>11680000000</v>
      </c>
      <c r="N42">
        <v>101.34862200000001</v>
      </c>
      <c r="O42" s="3">
        <v>44756</v>
      </c>
      <c r="P42">
        <v>101.35</v>
      </c>
    </row>
    <row r="43" spans="2:16" x14ac:dyDescent="0.25">
      <c r="B43" t="s">
        <v>53</v>
      </c>
      <c r="C43" s="3">
        <v>44803</v>
      </c>
      <c r="J43">
        <v>0</v>
      </c>
      <c r="K43">
        <v>0</v>
      </c>
      <c r="L43">
        <v>0</v>
      </c>
      <c r="M43">
        <v>880000000</v>
      </c>
      <c r="O43" s="3"/>
    </row>
    <row r="44" spans="2:16" x14ac:dyDescent="0.25">
      <c r="B44" t="s">
        <v>54</v>
      </c>
      <c r="C44" s="3">
        <v>44803</v>
      </c>
      <c r="J44">
        <v>0</v>
      </c>
      <c r="K44">
        <v>0</v>
      </c>
      <c r="L44">
        <v>0</v>
      </c>
      <c r="M44">
        <v>4800000000</v>
      </c>
      <c r="N44">
        <v>104.837734</v>
      </c>
      <c r="O44" s="3">
        <v>44299</v>
      </c>
      <c r="P44">
        <v>104.84</v>
      </c>
    </row>
    <row r="45" spans="2:16" x14ac:dyDescent="0.25">
      <c r="B45" t="s">
        <v>55</v>
      </c>
      <c r="C45" s="3">
        <v>44803</v>
      </c>
      <c r="D45">
        <v>94.5</v>
      </c>
      <c r="E45">
        <v>96</v>
      </c>
      <c r="F45">
        <v>97</v>
      </c>
      <c r="G45">
        <v>97</v>
      </c>
      <c r="H45">
        <v>94.5</v>
      </c>
      <c r="I45">
        <v>95.5</v>
      </c>
      <c r="J45">
        <v>6676183</v>
      </c>
      <c r="K45">
        <v>32</v>
      </c>
      <c r="L45">
        <v>641350001</v>
      </c>
      <c r="M45">
        <v>1955979606</v>
      </c>
      <c r="N45">
        <v>95.5</v>
      </c>
      <c r="O45" s="3">
        <v>44803</v>
      </c>
      <c r="P45">
        <v>95.5</v>
      </c>
    </row>
    <row r="46" spans="2:16" x14ac:dyDescent="0.25">
      <c r="B46" t="s">
        <v>229</v>
      </c>
      <c r="C46" s="3">
        <v>44803</v>
      </c>
      <c r="J46">
        <v>0</v>
      </c>
      <c r="K46">
        <v>0</v>
      </c>
      <c r="L46">
        <v>0</v>
      </c>
      <c r="M46">
        <v>5000000000</v>
      </c>
      <c r="N46">
        <v>91.637477000000004</v>
      </c>
      <c r="O46" s="3">
        <v>44782</v>
      </c>
      <c r="P46">
        <v>91.64</v>
      </c>
    </row>
    <row r="47" spans="2:16" x14ac:dyDescent="0.25">
      <c r="B47" t="s">
        <v>56</v>
      </c>
      <c r="C47" s="3">
        <v>44803</v>
      </c>
      <c r="J47">
        <v>0</v>
      </c>
      <c r="K47">
        <v>0</v>
      </c>
      <c r="L47">
        <v>0</v>
      </c>
      <c r="M47">
        <v>13640000000</v>
      </c>
      <c r="N47">
        <v>107.865724</v>
      </c>
      <c r="O47" s="3">
        <v>44182</v>
      </c>
      <c r="P47">
        <v>107.87</v>
      </c>
    </row>
    <row r="48" spans="2:16" x14ac:dyDescent="0.25">
      <c r="B48" t="s">
        <v>57</v>
      </c>
      <c r="C48" s="3">
        <v>44803</v>
      </c>
      <c r="J48">
        <v>0</v>
      </c>
      <c r="K48">
        <v>0</v>
      </c>
      <c r="L48">
        <v>0</v>
      </c>
      <c r="M48">
        <v>6080000000</v>
      </c>
      <c r="O48" s="3"/>
    </row>
    <row r="49" spans="2:16" x14ac:dyDescent="0.25">
      <c r="B49" t="s">
        <v>58</v>
      </c>
      <c r="C49" s="3">
        <v>44803</v>
      </c>
      <c r="J49">
        <v>0</v>
      </c>
      <c r="K49">
        <v>0</v>
      </c>
      <c r="L49">
        <v>0</v>
      </c>
      <c r="M49">
        <v>1000000000</v>
      </c>
      <c r="N49">
        <v>127.84452899999999</v>
      </c>
      <c r="O49" s="3">
        <v>39846</v>
      </c>
      <c r="P49">
        <v>127.84</v>
      </c>
    </row>
    <row r="50" spans="2:16" x14ac:dyDescent="0.25">
      <c r="B50" t="s">
        <v>59</v>
      </c>
      <c r="C50" s="3">
        <v>44803</v>
      </c>
      <c r="J50">
        <v>0</v>
      </c>
      <c r="K50">
        <v>0</v>
      </c>
      <c r="L50">
        <v>0</v>
      </c>
      <c r="M50">
        <v>4000000000</v>
      </c>
      <c r="N50">
        <v>112.154943</v>
      </c>
      <c r="O50" s="3">
        <v>44054</v>
      </c>
      <c r="P50">
        <v>112.15</v>
      </c>
    </row>
    <row r="51" spans="2:16" x14ac:dyDescent="0.25">
      <c r="B51" t="s">
        <v>60</v>
      </c>
      <c r="C51" s="3">
        <v>44803</v>
      </c>
      <c r="J51">
        <v>0</v>
      </c>
      <c r="K51">
        <v>0</v>
      </c>
      <c r="L51">
        <v>0</v>
      </c>
      <c r="M51">
        <v>2000000000</v>
      </c>
      <c r="N51">
        <v>114.275113</v>
      </c>
      <c r="O51" s="3">
        <v>44054</v>
      </c>
      <c r="P51">
        <v>114.28</v>
      </c>
    </row>
    <row r="52" spans="2:16" x14ac:dyDescent="0.25">
      <c r="B52" t="s">
        <v>61</v>
      </c>
      <c r="C52" s="3">
        <v>44803</v>
      </c>
      <c r="J52">
        <v>0</v>
      </c>
      <c r="K52">
        <v>0</v>
      </c>
      <c r="L52">
        <v>0</v>
      </c>
      <c r="M52">
        <v>2000000000</v>
      </c>
      <c r="N52">
        <v>111.607249</v>
      </c>
      <c r="O52" s="3">
        <v>44067</v>
      </c>
      <c r="P52">
        <v>111.61</v>
      </c>
    </row>
    <row r="53" spans="2:16" x14ac:dyDescent="0.25">
      <c r="B53" t="s">
        <v>62</v>
      </c>
      <c r="C53" s="3">
        <v>44803</v>
      </c>
      <c r="J53">
        <v>0</v>
      </c>
      <c r="K53">
        <v>0</v>
      </c>
      <c r="L53">
        <v>0</v>
      </c>
      <c r="M53">
        <v>2450000000</v>
      </c>
      <c r="N53">
        <v>105.210318</v>
      </c>
      <c r="O53" s="3">
        <v>43874</v>
      </c>
      <c r="P53">
        <v>105.21</v>
      </c>
    </row>
    <row r="54" spans="2:16" x14ac:dyDescent="0.25">
      <c r="B54" t="s">
        <v>63</v>
      </c>
      <c r="C54" s="3">
        <v>44803</v>
      </c>
      <c r="D54">
        <v>13.5</v>
      </c>
      <c r="E54">
        <v>13.7</v>
      </c>
      <c r="F54">
        <v>13.7</v>
      </c>
      <c r="G54">
        <v>13.7</v>
      </c>
      <c r="H54">
        <v>13.5</v>
      </c>
      <c r="I54">
        <v>13.5</v>
      </c>
      <c r="J54">
        <v>2058823</v>
      </c>
      <c r="K54">
        <v>3</v>
      </c>
      <c r="L54">
        <v>27799110.5</v>
      </c>
      <c r="M54">
        <v>3423863435</v>
      </c>
      <c r="N54">
        <v>13.5</v>
      </c>
      <c r="O54" s="3">
        <v>44803</v>
      </c>
      <c r="P54">
        <v>13.5</v>
      </c>
    </row>
    <row r="55" spans="2:16" x14ac:dyDescent="0.25">
      <c r="B55" t="s">
        <v>64</v>
      </c>
      <c r="C55" s="3">
        <v>44803</v>
      </c>
      <c r="J55">
        <v>0</v>
      </c>
      <c r="K55">
        <v>0</v>
      </c>
      <c r="L55">
        <v>0</v>
      </c>
      <c r="M55">
        <v>5880000000</v>
      </c>
      <c r="N55">
        <v>107.188135</v>
      </c>
      <c r="O55" s="3">
        <v>44615</v>
      </c>
      <c r="P55">
        <v>107.19</v>
      </c>
    </row>
    <row r="56" spans="2:16" x14ac:dyDescent="0.25">
      <c r="B56" t="s">
        <v>65</v>
      </c>
      <c r="C56" s="3">
        <v>44803</v>
      </c>
      <c r="J56">
        <v>0</v>
      </c>
      <c r="K56">
        <v>0</v>
      </c>
      <c r="L56">
        <v>0</v>
      </c>
      <c r="M56">
        <v>6500000000</v>
      </c>
      <c r="N56">
        <v>105.369587</v>
      </c>
      <c r="O56" s="3">
        <v>44125</v>
      </c>
      <c r="P56">
        <v>105.37</v>
      </c>
    </row>
    <row r="57" spans="2:16" x14ac:dyDescent="0.25">
      <c r="B57" t="s">
        <v>230</v>
      </c>
      <c r="C57" s="3">
        <v>44803</v>
      </c>
      <c r="J57">
        <v>0</v>
      </c>
      <c r="K57">
        <v>0</v>
      </c>
      <c r="L57">
        <v>0</v>
      </c>
      <c r="M57">
        <v>3000000000</v>
      </c>
      <c r="O57" s="3"/>
    </row>
    <row r="58" spans="2:16" x14ac:dyDescent="0.25">
      <c r="B58" t="s">
        <v>66</v>
      </c>
      <c r="C58" s="3">
        <v>44803</v>
      </c>
      <c r="J58">
        <v>0</v>
      </c>
      <c r="K58">
        <v>0</v>
      </c>
      <c r="L58">
        <v>0</v>
      </c>
      <c r="M58">
        <v>5500000000</v>
      </c>
      <c r="N58">
        <v>105.48736100000001</v>
      </c>
      <c r="O58" s="3">
        <v>43685</v>
      </c>
      <c r="P58">
        <v>105.49</v>
      </c>
    </row>
    <row r="59" spans="2:16" x14ac:dyDescent="0.25">
      <c r="B59" t="s">
        <v>231</v>
      </c>
      <c r="C59" s="3">
        <v>44803</v>
      </c>
      <c r="J59">
        <v>0</v>
      </c>
      <c r="K59">
        <v>0</v>
      </c>
      <c r="L59">
        <v>0</v>
      </c>
      <c r="M59">
        <v>8000000000</v>
      </c>
      <c r="N59">
        <v>102.68529100000001</v>
      </c>
      <c r="O59" s="3">
        <v>44498</v>
      </c>
      <c r="P59">
        <v>102.69</v>
      </c>
    </row>
    <row r="60" spans="2:16" x14ac:dyDescent="0.25">
      <c r="B60" t="s">
        <v>67</v>
      </c>
      <c r="C60" s="3">
        <v>44803</v>
      </c>
      <c r="J60">
        <v>0</v>
      </c>
      <c r="K60">
        <v>0</v>
      </c>
      <c r="L60">
        <v>0</v>
      </c>
      <c r="M60">
        <v>20000000000</v>
      </c>
      <c r="N60">
        <v>109.366567</v>
      </c>
      <c r="O60" s="3">
        <v>44155</v>
      </c>
      <c r="P60">
        <v>109.37</v>
      </c>
    </row>
    <row r="61" spans="2:16" x14ac:dyDescent="0.25">
      <c r="B61" t="s">
        <v>232</v>
      </c>
      <c r="C61" s="3">
        <v>44803</v>
      </c>
      <c r="J61">
        <v>0</v>
      </c>
      <c r="K61">
        <v>0</v>
      </c>
      <c r="L61">
        <v>0</v>
      </c>
      <c r="M61">
        <v>1200000000</v>
      </c>
      <c r="N61">
        <v>98.982736000000003</v>
      </c>
      <c r="O61" s="3">
        <v>44516</v>
      </c>
      <c r="P61">
        <v>98.98</v>
      </c>
    </row>
    <row r="62" spans="2:16" x14ac:dyDescent="0.25">
      <c r="B62" t="s">
        <v>233</v>
      </c>
      <c r="C62" s="3">
        <v>44803</v>
      </c>
      <c r="J62">
        <v>0</v>
      </c>
      <c r="K62">
        <v>0</v>
      </c>
      <c r="L62">
        <v>0</v>
      </c>
      <c r="M62">
        <v>3000000000</v>
      </c>
      <c r="O62" s="3"/>
    </row>
    <row r="63" spans="2:16" x14ac:dyDescent="0.25">
      <c r="B63" t="s">
        <v>68</v>
      </c>
      <c r="C63" s="3">
        <v>44803</v>
      </c>
      <c r="D63">
        <v>585</v>
      </c>
      <c r="E63">
        <v>595</v>
      </c>
      <c r="F63">
        <v>595</v>
      </c>
      <c r="G63">
        <v>595</v>
      </c>
      <c r="H63">
        <v>587.5</v>
      </c>
      <c r="I63">
        <v>595</v>
      </c>
      <c r="J63">
        <v>97884</v>
      </c>
      <c r="K63">
        <v>8</v>
      </c>
      <c r="L63">
        <v>57673342.5</v>
      </c>
      <c r="M63">
        <v>173050000</v>
      </c>
      <c r="N63">
        <v>595</v>
      </c>
      <c r="O63" s="3">
        <v>44803</v>
      </c>
      <c r="P63">
        <v>595</v>
      </c>
    </row>
    <row r="64" spans="2:16" x14ac:dyDescent="0.25">
      <c r="B64" t="s">
        <v>69</v>
      </c>
      <c r="C64" s="3">
        <v>44803</v>
      </c>
      <c r="J64">
        <v>0</v>
      </c>
      <c r="K64">
        <v>0</v>
      </c>
      <c r="L64">
        <v>0</v>
      </c>
      <c r="M64">
        <v>1900000000</v>
      </c>
      <c r="N64">
        <v>109.85676100000001</v>
      </c>
      <c r="O64" s="3">
        <v>43936</v>
      </c>
      <c r="P64">
        <v>109.86</v>
      </c>
    </row>
    <row r="65" spans="2:16" x14ac:dyDescent="0.25">
      <c r="B65" t="s">
        <v>70</v>
      </c>
      <c r="C65" s="3">
        <v>44803</v>
      </c>
      <c r="J65">
        <v>0</v>
      </c>
      <c r="K65">
        <v>0</v>
      </c>
      <c r="L65">
        <v>0</v>
      </c>
      <c r="M65">
        <v>18800000000</v>
      </c>
      <c r="N65">
        <v>107.73911200000001</v>
      </c>
      <c r="O65" s="3">
        <v>44567</v>
      </c>
      <c r="P65">
        <v>107.74</v>
      </c>
    </row>
    <row r="66" spans="2:16" x14ac:dyDescent="0.25">
      <c r="B66" t="s">
        <v>71</v>
      </c>
      <c r="C66" s="3">
        <v>44803</v>
      </c>
      <c r="J66">
        <v>0</v>
      </c>
      <c r="K66">
        <v>0</v>
      </c>
      <c r="L66">
        <v>0</v>
      </c>
      <c r="M66">
        <v>250000000</v>
      </c>
      <c r="O66" s="3"/>
    </row>
    <row r="67" spans="2:16" x14ac:dyDescent="0.25">
      <c r="B67" t="s">
        <v>72</v>
      </c>
      <c r="C67" s="3">
        <v>44803</v>
      </c>
      <c r="J67">
        <v>0</v>
      </c>
      <c r="K67">
        <v>0</v>
      </c>
      <c r="L67">
        <v>0</v>
      </c>
      <c r="M67">
        <v>340000000</v>
      </c>
      <c r="N67">
        <v>100.07693500000001</v>
      </c>
      <c r="O67" s="3">
        <v>39840</v>
      </c>
      <c r="P67">
        <v>100.08</v>
      </c>
    </row>
    <row r="68" spans="2:16" x14ac:dyDescent="0.25">
      <c r="B68" t="s">
        <v>73</v>
      </c>
      <c r="C68" s="3">
        <v>44803</v>
      </c>
      <c r="J68">
        <v>0</v>
      </c>
      <c r="K68">
        <v>0</v>
      </c>
      <c r="L68">
        <v>0</v>
      </c>
      <c r="M68">
        <v>450000000</v>
      </c>
      <c r="N68">
        <v>39.847746000000001</v>
      </c>
      <c r="O68" s="3">
        <v>38324</v>
      </c>
      <c r="P68">
        <v>39.85</v>
      </c>
    </row>
    <row r="69" spans="2:16" x14ac:dyDescent="0.25">
      <c r="B69" t="s">
        <v>74</v>
      </c>
      <c r="C69" s="3">
        <v>44803</v>
      </c>
      <c r="D69">
        <v>204</v>
      </c>
      <c r="E69">
        <v>208</v>
      </c>
      <c r="F69">
        <v>210</v>
      </c>
      <c r="G69">
        <v>210</v>
      </c>
      <c r="H69">
        <v>206</v>
      </c>
      <c r="I69">
        <v>208</v>
      </c>
      <c r="J69">
        <v>1154279</v>
      </c>
      <c r="K69">
        <v>16</v>
      </c>
      <c r="L69">
        <v>238826262</v>
      </c>
      <c r="M69">
        <v>312500000</v>
      </c>
      <c r="N69">
        <v>208</v>
      </c>
      <c r="O69" s="3">
        <v>44803</v>
      </c>
      <c r="P69">
        <v>208</v>
      </c>
    </row>
    <row r="70" spans="2:16" x14ac:dyDescent="0.25">
      <c r="B70" t="s">
        <v>75</v>
      </c>
      <c r="C70" s="3">
        <v>44803</v>
      </c>
      <c r="J70">
        <v>0</v>
      </c>
      <c r="K70">
        <v>0</v>
      </c>
      <c r="L70">
        <v>0</v>
      </c>
      <c r="M70">
        <v>6452260124</v>
      </c>
      <c r="O70" s="3"/>
    </row>
    <row r="71" spans="2:16" x14ac:dyDescent="0.25">
      <c r="B71" t="s">
        <v>76</v>
      </c>
      <c r="C71" s="3">
        <v>44803</v>
      </c>
      <c r="J71">
        <v>0</v>
      </c>
      <c r="K71">
        <v>0</v>
      </c>
      <c r="L71">
        <v>0</v>
      </c>
      <c r="M71">
        <v>2040000000</v>
      </c>
      <c r="O71" s="3"/>
    </row>
    <row r="72" spans="2:16" x14ac:dyDescent="0.25">
      <c r="B72" t="s">
        <v>77</v>
      </c>
      <c r="C72" s="3">
        <v>44803</v>
      </c>
      <c r="J72">
        <v>0</v>
      </c>
      <c r="K72">
        <v>0</v>
      </c>
      <c r="L72">
        <v>0</v>
      </c>
      <c r="M72">
        <v>550000000</v>
      </c>
      <c r="N72">
        <v>8.7375260000000008</v>
      </c>
      <c r="O72" s="3">
        <v>39763</v>
      </c>
      <c r="P72">
        <v>8.74</v>
      </c>
    </row>
    <row r="73" spans="2:16" x14ac:dyDescent="0.25">
      <c r="B73" t="s">
        <v>78</v>
      </c>
      <c r="C73" s="3">
        <v>44803</v>
      </c>
      <c r="J73">
        <v>0</v>
      </c>
      <c r="K73">
        <v>0</v>
      </c>
      <c r="L73">
        <v>0</v>
      </c>
      <c r="M73">
        <v>650000000</v>
      </c>
      <c r="N73">
        <v>100.049361</v>
      </c>
      <c r="O73" s="3">
        <v>39862</v>
      </c>
      <c r="P73">
        <v>100.05</v>
      </c>
    </row>
    <row r="74" spans="2:16" x14ac:dyDescent="0.25">
      <c r="B74" t="s">
        <v>79</v>
      </c>
      <c r="C74" s="3">
        <v>44803</v>
      </c>
      <c r="J74">
        <v>0</v>
      </c>
      <c r="K74">
        <v>0</v>
      </c>
      <c r="L74">
        <v>0</v>
      </c>
      <c r="M74">
        <v>550000000</v>
      </c>
      <c r="O74" s="3"/>
    </row>
    <row r="75" spans="2:16" x14ac:dyDescent="0.25">
      <c r="B75" t="s">
        <v>234</v>
      </c>
      <c r="C75" s="3">
        <v>44803</v>
      </c>
      <c r="J75">
        <v>0</v>
      </c>
      <c r="K75">
        <v>0</v>
      </c>
      <c r="L75">
        <v>0</v>
      </c>
      <c r="M75">
        <v>1100000000</v>
      </c>
      <c r="O75" s="3"/>
    </row>
    <row r="76" spans="2:16" x14ac:dyDescent="0.25">
      <c r="B76" t="s">
        <v>80</v>
      </c>
      <c r="C76" s="3">
        <v>44803</v>
      </c>
      <c r="J76">
        <v>0</v>
      </c>
      <c r="K76">
        <v>0</v>
      </c>
      <c r="L76">
        <v>0</v>
      </c>
      <c r="M76">
        <v>1645000000</v>
      </c>
      <c r="O76" s="3"/>
    </row>
    <row r="77" spans="2:16" x14ac:dyDescent="0.25">
      <c r="B77" t="s">
        <v>81</v>
      </c>
      <c r="C77" s="3">
        <v>44803</v>
      </c>
      <c r="J77">
        <v>0</v>
      </c>
      <c r="K77">
        <v>0</v>
      </c>
      <c r="L77">
        <v>0</v>
      </c>
      <c r="M77">
        <v>500000000</v>
      </c>
      <c r="O77" s="3"/>
    </row>
    <row r="78" spans="2:16" x14ac:dyDescent="0.25">
      <c r="B78" t="s">
        <v>82</v>
      </c>
      <c r="C78" s="3">
        <v>44803</v>
      </c>
      <c r="J78">
        <v>0</v>
      </c>
      <c r="K78">
        <v>0</v>
      </c>
      <c r="L78">
        <v>0</v>
      </c>
      <c r="M78">
        <v>2197000000</v>
      </c>
    </row>
    <row r="79" spans="2:16" x14ac:dyDescent="0.25">
      <c r="B79" t="s">
        <v>83</v>
      </c>
      <c r="C79" s="3">
        <v>44803</v>
      </c>
      <c r="J79">
        <v>0</v>
      </c>
      <c r="K79">
        <v>0</v>
      </c>
      <c r="L79">
        <v>0</v>
      </c>
      <c r="M79">
        <v>1520000000</v>
      </c>
      <c r="O79" s="3"/>
    </row>
    <row r="80" spans="2:16" x14ac:dyDescent="0.25">
      <c r="B80" t="s">
        <v>84</v>
      </c>
      <c r="C80" s="3">
        <v>44803</v>
      </c>
      <c r="J80">
        <v>0</v>
      </c>
      <c r="K80">
        <v>0</v>
      </c>
      <c r="L80">
        <v>0</v>
      </c>
      <c r="M80">
        <v>1850000000</v>
      </c>
      <c r="N80">
        <v>111.486277</v>
      </c>
      <c r="O80" s="3">
        <v>44397</v>
      </c>
      <c r="P80">
        <v>111.49</v>
      </c>
    </row>
    <row r="81" spans="2:16" x14ac:dyDescent="0.25">
      <c r="B81" t="s">
        <v>8</v>
      </c>
      <c r="C81" s="3">
        <v>44803</v>
      </c>
      <c r="D81">
        <v>68.5</v>
      </c>
      <c r="E81">
        <v>69</v>
      </c>
      <c r="F81">
        <v>69.5</v>
      </c>
      <c r="G81">
        <v>69.5</v>
      </c>
      <c r="H81">
        <v>69</v>
      </c>
      <c r="I81">
        <v>69</v>
      </c>
      <c r="J81">
        <v>712671</v>
      </c>
      <c r="K81">
        <v>12</v>
      </c>
      <c r="L81">
        <v>49172868.5</v>
      </c>
      <c r="M81">
        <v>1132676082</v>
      </c>
      <c r="N81">
        <v>69</v>
      </c>
      <c r="O81" s="3">
        <v>44803</v>
      </c>
      <c r="P81">
        <v>69</v>
      </c>
    </row>
    <row r="82" spans="2:16" x14ac:dyDescent="0.25">
      <c r="B82" t="s">
        <v>85</v>
      </c>
      <c r="C82" s="3">
        <v>44803</v>
      </c>
      <c r="J82">
        <v>0</v>
      </c>
      <c r="K82">
        <v>0</v>
      </c>
      <c r="L82">
        <v>0</v>
      </c>
      <c r="M82">
        <v>5500000000</v>
      </c>
      <c r="N82">
        <v>97.233890000000002</v>
      </c>
      <c r="O82" s="3">
        <v>44300</v>
      </c>
      <c r="P82">
        <v>97.23</v>
      </c>
    </row>
    <row r="83" spans="2:16" x14ac:dyDescent="0.25">
      <c r="B83" t="s">
        <v>235</v>
      </c>
      <c r="C83" s="3">
        <v>44803</v>
      </c>
      <c r="J83">
        <v>0</v>
      </c>
      <c r="K83">
        <v>0</v>
      </c>
      <c r="L83">
        <v>0</v>
      </c>
      <c r="M83">
        <v>2500000000</v>
      </c>
      <c r="O83" s="3"/>
    </row>
    <row r="84" spans="2:16" x14ac:dyDescent="0.25">
      <c r="B84" t="s">
        <v>86</v>
      </c>
      <c r="C84" s="3">
        <v>44803</v>
      </c>
      <c r="J84">
        <v>0</v>
      </c>
      <c r="K84">
        <v>0</v>
      </c>
      <c r="L84">
        <v>0</v>
      </c>
      <c r="M84">
        <v>19500000000</v>
      </c>
      <c r="N84">
        <v>108.982083</v>
      </c>
      <c r="O84" s="3">
        <v>43927</v>
      </c>
      <c r="P84">
        <v>108.98</v>
      </c>
    </row>
    <row r="85" spans="2:16" x14ac:dyDescent="0.25">
      <c r="B85" t="s">
        <v>236</v>
      </c>
      <c r="C85" s="3">
        <v>44803</v>
      </c>
      <c r="J85">
        <v>0</v>
      </c>
      <c r="K85">
        <v>0</v>
      </c>
      <c r="L85">
        <v>0</v>
      </c>
      <c r="M85">
        <v>4814469913</v>
      </c>
      <c r="O85" s="3"/>
    </row>
    <row r="86" spans="2:16" x14ac:dyDescent="0.25">
      <c r="B86" t="s">
        <v>237</v>
      </c>
      <c r="C86" s="3">
        <v>44803</v>
      </c>
      <c r="J86">
        <v>0</v>
      </c>
      <c r="K86">
        <v>0</v>
      </c>
      <c r="L86">
        <v>0</v>
      </c>
      <c r="M86">
        <v>6223862700</v>
      </c>
      <c r="O86" s="3"/>
    </row>
    <row r="87" spans="2:16" x14ac:dyDescent="0.25">
      <c r="B87" t="s">
        <v>238</v>
      </c>
      <c r="C87" s="3">
        <v>44803</v>
      </c>
      <c r="J87">
        <v>0</v>
      </c>
      <c r="K87">
        <v>0</v>
      </c>
      <c r="L87">
        <v>0</v>
      </c>
      <c r="M87">
        <v>1339826496</v>
      </c>
      <c r="O87" s="3"/>
    </row>
    <row r="88" spans="2:16" x14ac:dyDescent="0.25">
      <c r="B88" t="s">
        <v>87</v>
      </c>
      <c r="C88" s="3">
        <v>44803</v>
      </c>
      <c r="G88">
        <v>103.6066</v>
      </c>
      <c r="H88">
        <v>103.6066</v>
      </c>
      <c r="I88">
        <v>103.6066</v>
      </c>
      <c r="J88">
        <v>2850000000</v>
      </c>
      <c r="K88">
        <v>2</v>
      </c>
      <c r="L88">
        <v>2952788100</v>
      </c>
      <c r="M88">
        <v>160367337547</v>
      </c>
      <c r="N88">
        <v>103.6066</v>
      </c>
      <c r="O88" s="3">
        <v>44803</v>
      </c>
      <c r="P88">
        <v>103.61</v>
      </c>
    </row>
    <row r="89" spans="2:16" x14ac:dyDescent="0.25">
      <c r="B89" t="s">
        <v>88</v>
      </c>
      <c r="C89" s="3">
        <v>44803</v>
      </c>
      <c r="J89">
        <v>0</v>
      </c>
      <c r="K89">
        <v>0</v>
      </c>
      <c r="L89">
        <v>0</v>
      </c>
      <c r="M89">
        <v>171675325994</v>
      </c>
      <c r="N89">
        <v>112.400143</v>
      </c>
      <c r="O89" s="3">
        <v>44796</v>
      </c>
      <c r="P89">
        <v>112.4</v>
      </c>
    </row>
    <row r="90" spans="2:16" x14ac:dyDescent="0.25">
      <c r="B90" t="s">
        <v>89</v>
      </c>
      <c r="C90" s="3">
        <v>44803</v>
      </c>
      <c r="J90">
        <v>0</v>
      </c>
      <c r="K90">
        <v>0</v>
      </c>
      <c r="L90">
        <v>0</v>
      </c>
      <c r="M90">
        <v>269476440198</v>
      </c>
      <c r="N90">
        <v>125.116947</v>
      </c>
      <c r="O90" s="3">
        <v>44797</v>
      </c>
      <c r="P90">
        <v>125.12</v>
      </c>
    </row>
    <row r="91" spans="2:16" x14ac:dyDescent="0.25">
      <c r="B91" t="s">
        <v>90</v>
      </c>
      <c r="C91" s="3">
        <v>44803</v>
      </c>
      <c r="J91">
        <v>0</v>
      </c>
      <c r="K91">
        <v>0</v>
      </c>
      <c r="L91">
        <v>0</v>
      </c>
      <c r="M91">
        <v>5500000000</v>
      </c>
      <c r="N91">
        <v>114.708206</v>
      </c>
      <c r="O91" s="3">
        <v>43648</v>
      </c>
      <c r="P91">
        <v>114.71</v>
      </c>
    </row>
    <row r="92" spans="2:16" x14ac:dyDescent="0.25">
      <c r="B92" t="s">
        <v>91</v>
      </c>
      <c r="C92" s="3">
        <v>44803</v>
      </c>
      <c r="J92">
        <v>0</v>
      </c>
      <c r="K92">
        <v>0</v>
      </c>
      <c r="L92">
        <v>0</v>
      </c>
      <c r="M92">
        <v>8260968350</v>
      </c>
      <c r="N92">
        <v>110.193174</v>
      </c>
      <c r="O92" s="3">
        <v>43943</v>
      </c>
      <c r="P92">
        <v>110.19</v>
      </c>
    </row>
    <row r="93" spans="2:16" x14ac:dyDescent="0.25">
      <c r="B93" t="s">
        <v>92</v>
      </c>
      <c r="C93" s="3">
        <v>44803</v>
      </c>
      <c r="J93">
        <v>0</v>
      </c>
      <c r="K93">
        <v>0</v>
      </c>
      <c r="L93">
        <v>0</v>
      </c>
      <c r="M93">
        <v>5500000000</v>
      </c>
      <c r="O93" s="3"/>
    </row>
    <row r="94" spans="2:16" x14ac:dyDescent="0.25">
      <c r="B94" t="s">
        <v>93</v>
      </c>
      <c r="C94" s="3">
        <v>44803</v>
      </c>
      <c r="J94">
        <v>0</v>
      </c>
      <c r="K94">
        <v>0</v>
      </c>
      <c r="L94">
        <v>0</v>
      </c>
      <c r="M94">
        <v>300000000</v>
      </c>
      <c r="N94">
        <v>34.385705999999999</v>
      </c>
      <c r="O94" s="3">
        <v>41675</v>
      </c>
      <c r="P94">
        <v>34.39</v>
      </c>
    </row>
    <row r="95" spans="2:16" x14ac:dyDescent="0.25">
      <c r="B95" t="s">
        <v>94</v>
      </c>
      <c r="C95" s="3">
        <v>44803</v>
      </c>
      <c r="J95">
        <v>0</v>
      </c>
      <c r="K95">
        <v>0</v>
      </c>
      <c r="L95">
        <v>0</v>
      </c>
      <c r="M95">
        <v>26873398</v>
      </c>
      <c r="N95">
        <v>314.76137399999999</v>
      </c>
      <c r="O95" s="3">
        <v>44417</v>
      </c>
      <c r="P95">
        <v>314.76</v>
      </c>
    </row>
    <row r="96" spans="2:16" x14ac:dyDescent="0.25">
      <c r="B96" t="s">
        <v>95</v>
      </c>
      <c r="C96" s="3">
        <v>44803</v>
      </c>
      <c r="J96">
        <v>0</v>
      </c>
      <c r="K96">
        <v>0</v>
      </c>
      <c r="L96">
        <v>0</v>
      </c>
      <c r="M96">
        <v>43432825</v>
      </c>
      <c r="N96">
        <v>270.48864500000002</v>
      </c>
      <c r="O96" s="3">
        <v>44609</v>
      </c>
      <c r="P96">
        <v>270.49</v>
      </c>
    </row>
    <row r="97" spans="2:16" x14ac:dyDescent="0.25">
      <c r="B97" t="s">
        <v>96</v>
      </c>
      <c r="C97" s="3">
        <v>44803</v>
      </c>
      <c r="J97">
        <v>0</v>
      </c>
      <c r="K97">
        <v>0</v>
      </c>
      <c r="L97">
        <v>0</v>
      </c>
      <c r="M97">
        <v>134450000</v>
      </c>
      <c r="N97">
        <v>343.73961200000002</v>
      </c>
      <c r="O97" s="3">
        <v>43173</v>
      </c>
      <c r="P97">
        <v>343.74</v>
      </c>
    </row>
    <row r="98" spans="2:16" x14ac:dyDescent="0.25">
      <c r="B98" t="s">
        <v>97</v>
      </c>
      <c r="C98" s="3">
        <v>44803</v>
      </c>
      <c r="J98">
        <v>0</v>
      </c>
      <c r="K98">
        <v>0</v>
      </c>
      <c r="L98">
        <v>0</v>
      </c>
      <c r="M98">
        <v>530312880</v>
      </c>
      <c r="N98">
        <v>314.17967599999997</v>
      </c>
      <c r="O98" s="3">
        <v>44419</v>
      </c>
      <c r="P98">
        <v>314.18</v>
      </c>
    </row>
    <row r="99" spans="2:16" x14ac:dyDescent="0.25">
      <c r="B99" t="s">
        <v>98</v>
      </c>
      <c r="C99" s="3">
        <v>44803</v>
      </c>
      <c r="J99">
        <v>0</v>
      </c>
      <c r="K99">
        <v>0</v>
      </c>
      <c r="L99">
        <v>0</v>
      </c>
      <c r="M99">
        <v>1318741295</v>
      </c>
      <c r="N99">
        <v>270.02973100000003</v>
      </c>
      <c r="O99" s="3">
        <v>44714</v>
      </c>
      <c r="P99">
        <v>270.02999999999997</v>
      </c>
    </row>
    <row r="100" spans="2:16" x14ac:dyDescent="0.25">
      <c r="B100" t="s">
        <v>99</v>
      </c>
      <c r="C100" s="3">
        <v>44803</v>
      </c>
      <c r="J100">
        <v>0</v>
      </c>
      <c r="K100">
        <v>0</v>
      </c>
      <c r="L100">
        <v>0</v>
      </c>
      <c r="M100">
        <v>6501232619</v>
      </c>
      <c r="N100">
        <v>52.941243999999998</v>
      </c>
      <c r="O100" s="3">
        <v>39274</v>
      </c>
      <c r="P100">
        <v>52.94</v>
      </c>
    </row>
    <row r="101" spans="2:16" x14ac:dyDescent="0.25">
      <c r="B101" t="s">
        <v>100</v>
      </c>
      <c r="C101" s="3">
        <v>44803</v>
      </c>
      <c r="D101">
        <v>1.8520000000000001</v>
      </c>
      <c r="E101">
        <v>1.88</v>
      </c>
      <c r="F101">
        <v>1.8859999999999999</v>
      </c>
      <c r="G101">
        <v>1.92</v>
      </c>
      <c r="H101">
        <v>1.87</v>
      </c>
      <c r="I101">
        <v>1.88</v>
      </c>
      <c r="J101">
        <v>61554751</v>
      </c>
      <c r="K101">
        <v>78</v>
      </c>
      <c r="L101">
        <v>115983257.73</v>
      </c>
      <c r="M101">
        <v>41120247172</v>
      </c>
      <c r="N101">
        <v>1.88</v>
      </c>
      <c r="O101" s="3">
        <v>44803</v>
      </c>
      <c r="P101">
        <v>1.88</v>
      </c>
    </row>
    <row r="102" spans="2:16" x14ac:dyDescent="0.25">
      <c r="B102" t="s">
        <v>101</v>
      </c>
      <c r="C102" s="3">
        <v>44803</v>
      </c>
      <c r="D102">
        <v>8.9499999999999993</v>
      </c>
      <c r="E102">
        <v>9.1</v>
      </c>
      <c r="F102">
        <v>9.1</v>
      </c>
      <c r="G102">
        <v>9.1</v>
      </c>
      <c r="H102">
        <v>8.9499999999999993</v>
      </c>
      <c r="I102">
        <v>8.9499999999999993</v>
      </c>
      <c r="J102">
        <v>307240</v>
      </c>
      <c r="K102">
        <v>7</v>
      </c>
      <c r="L102">
        <v>2770884</v>
      </c>
      <c r="M102">
        <v>2714479971</v>
      </c>
      <c r="N102">
        <v>8.9499999999999993</v>
      </c>
      <c r="O102" s="3">
        <v>44803</v>
      </c>
      <c r="P102">
        <v>8.9499999999999993</v>
      </c>
    </row>
    <row r="103" spans="2:16" x14ac:dyDescent="0.25">
      <c r="B103" t="s">
        <v>239</v>
      </c>
      <c r="C103" s="3">
        <v>44803</v>
      </c>
      <c r="J103">
        <v>0</v>
      </c>
      <c r="K103">
        <v>0</v>
      </c>
      <c r="L103">
        <v>0</v>
      </c>
      <c r="M103">
        <v>1000000000</v>
      </c>
      <c r="N103">
        <v>99.375872999999999</v>
      </c>
      <c r="O103" s="3">
        <v>44706</v>
      </c>
      <c r="P103">
        <v>99.38</v>
      </c>
    </row>
    <row r="104" spans="2:16" x14ac:dyDescent="0.25">
      <c r="B104" t="s">
        <v>240</v>
      </c>
      <c r="C104" s="3">
        <v>44803</v>
      </c>
      <c r="J104">
        <v>0</v>
      </c>
      <c r="K104">
        <v>0</v>
      </c>
      <c r="L104">
        <v>0</v>
      </c>
      <c r="M104">
        <v>1000000000</v>
      </c>
      <c r="N104">
        <v>98.254912000000004</v>
      </c>
      <c r="O104" s="3">
        <v>44753</v>
      </c>
      <c r="P104">
        <v>98.25</v>
      </c>
    </row>
    <row r="105" spans="2:16" x14ac:dyDescent="0.25">
      <c r="B105" t="s">
        <v>241</v>
      </c>
      <c r="C105" s="3">
        <v>44803</v>
      </c>
      <c r="J105">
        <v>0</v>
      </c>
      <c r="K105">
        <v>0</v>
      </c>
      <c r="L105">
        <v>0</v>
      </c>
      <c r="M105">
        <v>3400000000</v>
      </c>
      <c r="N105">
        <v>94.321657000000002</v>
      </c>
      <c r="O105" s="3">
        <v>44792</v>
      </c>
      <c r="P105">
        <v>94.32</v>
      </c>
    </row>
    <row r="106" spans="2:16" x14ac:dyDescent="0.25">
      <c r="B106" t="s">
        <v>102</v>
      </c>
      <c r="C106" s="3">
        <v>44803</v>
      </c>
      <c r="J106">
        <v>0</v>
      </c>
      <c r="K106">
        <v>0</v>
      </c>
      <c r="L106">
        <v>0</v>
      </c>
      <c r="M106">
        <v>2860000000</v>
      </c>
      <c r="O106" s="3"/>
    </row>
    <row r="107" spans="2:16" x14ac:dyDescent="0.25">
      <c r="B107" t="s">
        <v>103</v>
      </c>
      <c r="C107" s="3">
        <v>44803</v>
      </c>
      <c r="D107">
        <v>129</v>
      </c>
      <c r="E107">
        <v>131</v>
      </c>
      <c r="F107">
        <v>129.4</v>
      </c>
      <c r="G107">
        <v>131</v>
      </c>
      <c r="H107">
        <v>129.4</v>
      </c>
      <c r="I107">
        <v>131</v>
      </c>
      <c r="J107">
        <v>1472390</v>
      </c>
      <c r="K107">
        <v>31</v>
      </c>
      <c r="L107">
        <v>192454586.5</v>
      </c>
      <c r="M107">
        <v>2000000000</v>
      </c>
      <c r="N107">
        <v>131</v>
      </c>
      <c r="O107" s="3">
        <v>44803</v>
      </c>
      <c r="P107">
        <v>131</v>
      </c>
    </row>
    <row r="108" spans="2:16" x14ac:dyDescent="0.25">
      <c r="B108" t="s">
        <v>104</v>
      </c>
      <c r="C108" s="3">
        <v>44803</v>
      </c>
      <c r="J108">
        <v>0</v>
      </c>
      <c r="K108">
        <v>0</v>
      </c>
      <c r="L108">
        <v>0</v>
      </c>
      <c r="M108">
        <v>3600000000</v>
      </c>
      <c r="N108">
        <v>105.518985</v>
      </c>
      <c r="O108" s="3">
        <v>44305</v>
      </c>
      <c r="P108">
        <v>105.52</v>
      </c>
    </row>
    <row r="109" spans="2:16" x14ac:dyDescent="0.25">
      <c r="B109" t="s">
        <v>105</v>
      </c>
      <c r="C109" s="3">
        <v>44803</v>
      </c>
      <c r="D109">
        <v>99.954999999999998</v>
      </c>
      <c r="E109">
        <v>100.12</v>
      </c>
      <c r="F109">
        <v>100.2</v>
      </c>
      <c r="G109">
        <v>100.2</v>
      </c>
      <c r="H109">
        <v>100.15</v>
      </c>
      <c r="I109">
        <v>100.15</v>
      </c>
      <c r="J109">
        <v>140000000</v>
      </c>
      <c r="K109">
        <v>2</v>
      </c>
      <c r="L109">
        <v>140240000</v>
      </c>
      <c r="M109">
        <v>39940000000</v>
      </c>
      <c r="N109">
        <v>100.12</v>
      </c>
      <c r="O109" s="3">
        <v>44803</v>
      </c>
      <c r="P109">
        <v>100.12</v>
      </c>
    </row>
    <row r="110" spans="2:16" x14ac:dyDescent="0.25">
      <c r="B110" t="s">
        <v>106</v>
      </c>
      <c r="C110" s="3">
        <v>44803</v>
      </c>
      <c r="D110">
        <v>90.61</v>
      </c>
      <c r="E110">
        <v>91.114999999999995</v>
      </c>
      <c r="F110">
        <v>90.79</v>
      </c>
      <c r="G110">
        <v>90.944999999999993</v>
      </c>
      <c r="H110">
        <v>90.71</v>
      </c>
      <c r="I110">
        <v>90.71</v>
      </c>
      <c r="J110">
        <v>300000000</v>
      </c>
      <c r="K110">
        <v>4</v>
      </c>
      <c r="L110">
        <v>272466000</v>
      </c>
      <c r="M110">
        <v>44540000000</v>
      </c>
      <c r="N110">
        <v>90.71</v>
      </c>
      <c r="O110" s="3">
        <v>44803</v>
      </c>
      <c r="P110">
        <v>90.71</v>
      </c>
    </row>
    <row r="111" spans="2:16" x14ac:dyDescent="0.25">
      <c r="B111" t="s">
        <v>242</v>
      </c>
      <c r="C111" s="3">
        <v>44803</v>
      </c>
      <c r="D111">
        <v>99.85</v>
      </c>
      <c r="E111">
        <v>100</v>
      </c>
      <c r="J111">
        <v>0</v>
      </c>
      <c r="K111">
        <v>0</v>
      </c>
      <c r="L111">
        <v>0</v>
      </c>
      <c r="M111">
        <v>3200000000</v>
      </c>
      <c r="O111" s="3"/>
    </row>
    <row r="112" spans="2:16" x14ac:dyDescent="0.25">
      <c r="B112" t="s">
        <v>107</v>
      </c>
      <c r="C112" s="3">
        <v>44803</v>
      </c>
      <c r="D112">
        <v>100</v>
      </c>
      <c r="E112">
        <v>100.5</v>
      </c>
      <c r="J112">
        <v>0</v>
      </c>
      <c r="K112">
        <v>0</v>
      </c>
      <c r="L112">
        <v>0</v>
      </c>
      <c r="M112">
        <v>16520000000</v>
      </c>
      <c r="N112">
        <v>100.038978</v>
      </c>
      <c r="O112" s="3">
        <v>44567</v>
      </c>
      <c r="P112">
        <v>100.04</v>
      </c>
    </row>
    <row r="113" spans="2:16" x14ac:dyDescent="0.25">
      <c r="B113" t="s">
        <v>108</v>
      </c>
      <c r="C113" s="3">
        <v>44803</v>
      </c>
      <c r="D113">
        <v>101.5</v>
      </c>
      <c r="E113">
        <v>105</v>
      </c>
      <c r="J113">
        <v>0</v>
      </c>
      <c r="K113">
        <v>0</v>
      </c>
      <c r="L113">
        <v>0</v>
      </c>
      <c r="M113">
        <v>28560000000</v>
      </c>
      <c r="N113">
        <v>103.529428</v>
      </c>
      <c r="O113" s="3">
        <v>44798</v>
      </c>
      <c r="P113">
        <v>103.53</v>
      </c>
    </row>
    <row r="114" spans="2:16" x14ac:dyDescent="0.25">
      <c r="B114" t="s">
        <v>109</v>
      </c>
      <c r="C114" s="3">
        <v>44803</v>
      </c>
      <c r="D114">
        <v>103.5</v>
      </c>
      <c r="E114">
        <v>108.5</v>
      </c>
      <c r="J114">
        <v>0</v>
      </c>
      <c r="K114">
        <v>0</v>
      </c>
      <c r="L114">
        <v>0</v>
      </c>
      <c r="M114">
        <v>25460000000</v>
      </c>
      <c r="N114">
        <v>105.787671</v>
      </c>
      <c r="O114" s="3">
        <v>44767</v>
      </c>
      <c r="P114">
        <v>105.79</v>
      </c>
    </row>
    <row r="115" spans="2:16" x14ac:dyDescent="0.25">
      <c r="B115" t="s">
        <v>110</v>
      </c>
      <c r="C115" s="3">
        <v>44803</v>
      </c>
      <c r="D115">
        <v>99.72</v>
      </c>
      <c r="E115">
        <v>100.25</v>
      </c>
      <c r="J115">
        <v>0</v>
      </c>
      <c r="K115">
        <v>0</v>
      </c>
      <c r="L115">
        <v>0</v>
      </c>
      <c r="M115">
        <v>37200000000</v>
      </c>
      <c r="N115">
        <v>100.197305</v>
      </c>
      <c r="O115" s="3">
        <v>44802</v>
      </c>
      <c r="P115">
        <v>100.2</v>
      </c>
    </row>
    <row r="116" spans="2:16" x14ac:dyDescent="0.25">
      <c r="B116" t="s">
        <v>111</v>
      </c>
      <c r="C116" s="3">
        <v>44803</v>
      </c>
      <c r="D116">
        <v>109.26</v>
      </c>
      <c r="E116">
        <v>109.765</v>
      </c>
      <c r="J116">
        <v>0</v>
      </c>
      <c r="K116">
        <v>0</v>
      </c>
      <c r="L116">
        <v>0</v>
      </c>
      <c r="M116">
        <v>24000000000</v>
      </c>
      <c r="N116">
        <v>109.765</v>
      </c>
      <c r="O116" s="3">
        <v>44803</v>
      </c>
      <c r="P116">
        <v>109.77</v>
      </c>
    </row>
    <row r="117" spans="2:16" x14ac:dyDescent="0.25">
      <c r="B117" t="s">
        <v>112</v>
      </c>
      <c r="C117" s="3">
        <v>44803</v>
      </c>
      <c r="J117">
        <v>0</v>
      </c>
      <c r="K117">
        <v>0</v>
      </c>
      <c r="L117">
        <v>0</v>
      </c>
      <c r="M117">
        <v>6700000000</v>
      </c>
      <c r="N117">
        <v>89.624151999999995</v>
      </c>
      <c r="O117" s="3">
        <v>44732</v>
      </c>
      <c r="P117">
        <v>89.62</v>
      </c>
    </row>
    <row r="118" spans="2:16" x14ac:dyDescent="0.25">
      <c r="B118" t="s">
        <v>243</v>
      </c>
      <c r="C118" s="3">
        <v>44803</v>
      </c>
      <c r="J118">
        <v>0</v>
      </c>
      <c r="K118">
        <v>0</v>
      </c>
      <c r="L118">
        <v>0</v>
      </c>
      <c r="M118">
        <v>3040000000</v>
      </c>
      <c r="O118" s="3"/>
    </row>
    <row r="119" spans="2:16" x14ac:dyDescent="0.25">
      <c r="B119" t="s">
        <v>244</v>
      </c>
      <c r="C119" s="3">
        <v>44803</v>
      </c>
      <c r="J119">
        <v>0</v>
      </c>
      <c r="K119">
        <v>0</v>
      </c>
      <c r="L119">
        <v>0</v>
      </c>
      <c r="M119">
        <v>6000000000</v>
      </c>
      <c r="O119" s="3"/>
    </row>
    <row r="120" spans="2:16" x14ac:dyDescent="0.25">
      <c r="B120" t="s">
        <v>113</v>
      </c>
      <c r="C120" s="3">
        <v>44803</v>
      </c>
      <c r="J120">
        <v>0</v>
      </c>
      <c r="K120">
        <v>0</v>
      </c>
      <c r="L120">
        <v>0</v>
      </c>
      <c r="M120">
        <v>330000000</v>
      </c>
      <c r="N120">
        <v>11.260868</v>
      </c>
      <c r="O120" s="3">
        <v>45332</v>
      </c>
      <c r="P120">
        <v>11.26</v>
      </c>
    </row>
    <row r="121" spans="2:16" x14ac:dyDescent="0.25">
      <c r="B121" t="s">
        <v>114</v>
      </c>
      <c r="C121" s="3">
        <v>44803</v>
      </c>
      <c r="J121">
        <v>0</v>
      </c>
      <c r="K121">
        <v>0</v>
      </c>
      <c r="L121">
        <v>0</v>
      </c>
      <c r="M121">
        <v>6000000000</v>
      </c>
      <c r="N121">
        <v>110.516936</v>
      </c>
      <c r="O121" s="3">
        <v>42410</v>
      </c>
      <c r="P121">
        <v>110.52</v>
      </c>
    </row>
    <row r="122" spans="2:16" x14ac:dyDescent="0.25">
      <c r="B122" t="s">
        <v>115</v>
      </c>
      <c r="C122" s="3">
        <v>44803</v>
      </c>
      <c r="J122">
        <v>0</v>
      </c>
      <c r="K122">
        <v>0</v>
      </c>
      <c r="L122">
        <v>0</v>
      </c>
      <c r="M122">
        <v>5634850000</v>
      </c>
      <c r="N122">
        <v>110.546369</v>
      </c>
      <c r="O122" s="3">
        <v>43913</v>
      </c>
      <c r="P122">
        <v>110.55</v>
      </c>
    </row>
    <row r="123" spans="2:16" x14ac:dyDescent="0.25">
      <c r="B123" t="s">
        <v>116</v>
      </c>
      <c r="C123" s="3">
        <v>44803</v>
      </c>
      <c r="J123">
        <v>0</v>
      </c>
      <c r="K123">
        <v>0</v>
      </c>
      <c r="L123">
        <v>0</v>
      </c>
      <c r="M123">
        <v>800000000</v>
      </c>
      <c r="N123">
        <v>105.051258</v>
      </c>
      <c r="O123" s="3">
        <v>44645</v>
      </c>
      <c r="P123">
        <v>105.05</v>
      </c>
    </row>
    <row r="124" spans="2:16" x14ac:dyDescent="0.25">
      <c r="B124" t="s">
        <v>117</v>
      </c>
      <c r="C124" s="3">
        <v>44803</v>
      </c>
      <c r="J124">
        <v>0</v>
      </c>
      <c r="K124">
        <v>0</v>
      </c>
      <c r="L124">
        <v>0</v>
      </c>
      <c r="M124">
        <v>5000000000</v>
      </c>
      <c r="N124">
        <v>105.277806</v>
      </c>
      <c r="O124" s="3">
        <v>44428</v>
      </c>
      <c r="P124">
        <v>105.28</v>
      </c>
    </row>
    <row r="125" spans="2:16" x14ac:dyDescent="0.25">
      <c r="B125" t="s">
        <v>118</v>
      </c>
      <c r="C125" s="3">
        <v>44803</v>
      </c>
      <c r="J125">
        <v>0</v>
      </c>
      <c r="K125">
        <v>0</v>
      </c>
      <c r="L125">
        <v>0</v>
      </c>
      <c r="M125">
        <v>5000000000</v>
      </c>
      <c r="N125">
        <v>104.854662</v>
      </c>
      <c r="O125" s="3">
        <v>44399</v>
      </c>
      <c r="P125">
        <v>104.85</v>
      </c>
    </row>
    <row r="126" spans="2:16" x14ac:dyDescent="0.25">
      <c r="B126" t="s">
        <v>245</v>
      </c>
      <c r="C126" s="3">
        <v>44803</v>
      </c>
      <c r="J126">
        <v>0</v>
      </c>
      <c r="K126">
        <v>0</v>
      </c>
      <c r="L126">
        <v>0</v>
      </c>
      <c r="M126">
        <v>12000000</v>
      </c>
      <c r="O126" s="3"/>
    </row>
    <row r="127" spans="2:16" x14ac:dyDescent="0.25">
      <c r="B127" t="s">
        <v>246</v>
      </c>
      <c r="C127" s="3">
        <v>44803</v>
      </c>
      <c r="J127">
        <v>0</v>
      </c>
      <c r="K127">
        <v>0</v>
      </c>
      <c r="L127">
        <v>0</v>
      </c>
      <c r="M127">
        <v>5400000000</v>
      </c>
      <c r="O127" s="3"/>
    </row>
    <row r="128" spans="2:16" x14ac:dyDescent="0.25">
      <c r="B128" t="s">
        <v>119</v>
      </c>
      <c r="C128" s="3">
        <v>44803</v>
      </c>
      <c r="D128">
        <v>20.100000000000001</v>
      </c>
      <c r="E128">
        <v>20.2</v>
      </c>
      <c r="F128">
        <v>20.2</v>
      </c>
      <c r="G128">
        <v>20.2</v>
      </c>
      <c r="H128">
        <v>20</v>
      </c>
      <c r="I128">
        <v>20.2</v>
      </c>
      <c r="J128">
        <v>8692777</v>
      </c>
      <c r="K128">
        <v>20</v>
      </c>
      <c r="L128">
        <v>174943185.80000001</v>
      </c>
      <c r="M128">
        <v>4854722308</v>
      </c>
      <c r="N128">
        <v>20.2</v>
      </c>
      <c r="O128" s="3">
        <v>44803</v>
      </c>
      <c r="P128">
        <v>20.2</v>
      </c>
    </row>
    <row r="129" spans="2:16" x14ac:dyDescent="0.25">
      <c r="B129" t="s">
        <v>247</v>
      </c>
      <c r="C129" s="3">
        <v>44803</v>
      </c>
      <c r="J129">
        <v>0</v>
      </c>
      <c r="K129">
        <v>0</v>
      </c>
      <c r="L129">
        <v>0</v>
      </c>
      <c r="M129">
        <v>11400000</v>
      </c>
      <c r="O129" s="3"/>
    </row>
    <row r="130" spans="2:16" x14ac:dyDescent="0.25">
      <c r="B130" t="s">
        <v>248</v>
      </c>
      <c r="C130" s="3">
        <v>44803</v>
      </c>
      <c r="J130">
        <v>0</v>
      </c>
      <c r="K130">
        <v>0</v>
      </c>
      <c r="L130">
        <v>0</v>
      </c>
      <c r="M130">
        <v>4500000000</v>
      </c>
      <c r="N130">
        <v>102.670587</v>
      </c>
      <c r="O130" s="3">
        <v>44711</v>
      </c>
      <c r="P130">
        <v>102.67</v>
      </c>
    </row>
    <row r="131" spans="2:16" x14ac:dyDescent="0.25">
      <c r="B131" t="s">
        <v>249</v>
      </c>
      <c r="C131" s="3">
        <v>44803</v>
      </c>
      <c r="J131">
        <v>0</v>
      </c>
      <c r="K131">
        <v>0</v>
      </c>
      <c r="L131">
        <v>0</v>
      </c>
      <c r="M131">
        <v>2000000000</v>
      </c>
      <c r="O131" s="3"/>
    </row>
    <row r="132" spans="2:16" x14ac:dyDescent="0.25">
      <c r="B132" t="s">
        <v>120</v>
      </c>
      <c r="C132" s="3">
        <v>44803</v>
      </c>
      <c r="J132">
        <v>0</v>
      </c>
      <c r="K132">
        <v>0</v>
      </c>
      <c r="L132">
        <v>0</v>
      </c>
      <c r="M132">
        <v>800000000</v>
      </c>
      <c r="N132">
        <v>43.180045999999997</v>
      </c>
      <c r="O132" s="3">
        <v>37904</v>
      </c>
      <c r="P132">
        <v>43.18</v>
      </c>
    </row>
    <row r="133" spans="2:16" x14ac:dyDescent="0.25">
      <c r="B133" t="s">
        <v>121</v>
      </c>
      <c r="C133" s="3">
        <v>44803</v>
      </c>
      <c r="D133">
        <v>98.05</v>
      </c>
      <c r="E133">
        <v>98.245000000000005</v>
      </c>
      <c r="F133">
        <v>98.1</v>
      </c>
      <c r="G133">
        <v>98.194999999999993</v>
      </c>
      <c r="H133">
        <v>98.1</v>
      </c>
      <c r="I133">
        <v>98.147499999999994</v>
      </c>
      <c r="J133">
        <v>660000000</v>
      </c>
      <c r="K133">
        <v>3</v>
      </c>
      <c r="L133">
        <v>647773500</v>
      </c>
      <c r="M133">
        <v>48040000000</v>
      </c>
      <c r="N133">
        <v>98.147499999999994</v>
      </c>
      <c r="O133" s="3">
        <v>44803</v>
      </c>
      <c r="P133">
        <v>98.15</v>
      </c>
    </row>
    <row r="134" spans="2:16" x14ac:dyDescent="0.25">
      <c r="B134" t="s">
        <v>122</v>
      </c>
      <c r="C134" s="3">
        <v>44803</v>
      </c>
      <c r="D134">
        <v>91.525000000000006</v>
      </c>
      <c r="E134">
        <v>91.77</v>
      </c>
      <c r="F134">
        <v>91.594999999999999</v>
      </c>
      <c r="G134">
        <v>91.73</v>
      </c>
      <c r="H134">
        <v>91.594999999999999</v>
      </c>
      <c r="I134">
        <v>91.73</v>
      </c>
      <c r="J134">
        <v>200000000</v>
      </c>
      <c r="K134">
        <v>3</v>
      </c>
      <c r="L134">
        <v>183264000</v>
      </c>
      <c r="M134">
        <v>52800000000</v>
      </c>
      <c r="N134">
        <v>91.73</v>
      </c>
      <c r="O134" s="3">
        <v>44803</v>
      </c>
      <c r="P134">
        <v>91.73</v>
      </c>
    </row>
    <row r="135" spans="2:16" x14ac:dyDescent="0.25">
      <c r="B135" t="s">
        <v>250</v>
      </c>
      <c r="C135" s="3">
        <v>44803</v>
      </c>
      <c r="D135">
        <v>92.52</v>
      </c>
      <c r="E135">
        <v>92.8</v>
      </c>
      <c r="F135">
        <v>92.495000000000005</v>
      </c>
      <c r="G135">
        <v>92.795000000000002</v>
      </c>
      <c r="H135">
        <v>92.495000000000005</v>
      </c>
      <c r="I135">
        <v>92.795000000000002</v>
      </c>
      <c r="J135">
        <v>160000000</v>
      </c>
      <c r="K135">
        <v>4</v>
      </c>
      <c r="L135">
        <v>148052000</v>
      </c>
      <c r="M135">
        <v>10440000000</v>
      </c>
      <c r="N135">
        <v>92.795000000000002</v>
      </c>
      <c r="O135" s="3">
        <v>44803</v>
      </c>
      <c r="P135">
        <v>92.8</v>
      </c>
    </row>
    <row r="136" spans="2:16" x14ac:dyDescent="0.25">
      <c r="B136" t="s">
        <v>123</v>
      </c>
      <c r="C136" s="3">
        <v>44803</v>
      </c>
      <c r="D136">
        <v>100</v>
      </c>
      <c r="E136">
        <v>105.26</v>
      </c>
      <c r="J136">
        <v>0</v>
      </c>
      <c r="K136">
        <v>0</v>
      </c>
      <c r="L136">
        <v>0</v>
      </c>
      <c r="M136">
        <v>39080000000</v>
      </c>
      <c r="N136">
        <v>103.44785400000001</v>
      </c>
      <c r="O136" s="3">
        <v>44802</v>
      </c>
      <c r="P136">
        <v>103.45</v>
      </c>
    </row>
    <row r="137" spans="2:16" x14ac:dyDescent="0.25">
      <c r="B137" t="s">
        <v>124</v>
      </c>
      <c r="C137" s="3">
        <v>44803</v>
      </c>
      <c r="D137">
        <v>95.95</v>
      </c>
      <c r="E137">
        <v>99.1</v>
      </c>
      <c r="J137">
        <v>0</v>
      </c>
      <c r="K137">
        <v>0</v>
      </c>
      <c r="L137">
        <v>0</v>
      </c>
      <c r="M137">
        <v>12080000000</v>
      </c>
      <c r="N137">
        <v>98.989363999999995</v>
      </c>
      <c r="O137" s="3">
        <v>44789</v>
      </c>
      <c r="P137">
        <v>98.99</v>
      </c>
    </row>
    <row r="138" spans="2:16" x14ac:dyDescent="0.25">
      <c r="B138" t="s">
        <v>125</v>
      </c>
      <c r="C138" s="3">
        <v>44803</v>
      </c>
      <c r="D138">
        <v>106.2</v>
      </c>
      <c r="E138">
        <v>106.63500000000001</v>
      </c>
      <c r="J138">
        <v>0</v>
      </c>
      <c r="K138">
        <v>0</v>
      </c>
      <c r="L138">
        <v>0</v>
      </c>
      <c r="M138">
        <v>49240000000</v>
      </c>
      <c r="N138">
        <v>106.63500000000001</v>
      </c>
      <c r="O138" s="3">
        <v>44803</v>
      </c>
      <c r="P138">
        <v>106.64</v>
      </c>
    </row>
    <row r="139" spans="2:16" x14ac:dyDescent="0.25">
      <c r="B139" t="s">
        <v>126</v>
      </c>
      <c r="C139" s="3">
        <v>44803</v>
      </c>
      <c r="J139">
        <v>0</v>
      </c>
      <c r="K139">
        <v>0</v>
      </c>
      <c r="L139">
        <v>0</v>
      </c>
      <c r="M139">
        <v>5520000000</v>
      </c>
      <c r="N139">
        <v>104.603812</v>
      </c>
      <c r="O139" s="3">
        <v>44299</v>
      </c>
      <c r="P139">
        <v>104.6</v>
      </c>
    </row>
    <row r="140" spans="2:16" x14ac:dyDescent="0.25">
      <c r="B140" t="s">
        <v>127</v>
      </c>
      <c r="C140" s="3">
        <v>44803</v>
      </c>
      <c r="D140">
        <v>2539</v>
      </c>
      <c r="E140">
        <v>2554</v>
      </c>
      <c r="J140">
        <v>0</v>
      </c>
      <c r="K140">
        <v>0</v>
      </c>
      <c r="L140">
        <v>0</v>
      </c>
      <c r="N140">
        <v>2540</v>
      </c>
      <c r="O140" s="3">
        <v>44802</v>
      </c>
      <c r="P140">
        <v>2540</v>
      </c>
    </row>
    <row r="141" spans="2:16" x14ac:dyDescent="0.25">
      <c r="B141" t="s">
        <v>251</v>
      </c>
      <c r="C141" s="3">
        <v>44803</v>
      </c>
      <c r="J141">
        <v>0</v>
      </c>
      <c r="K141">
        <v>0</v>
      </c>
      <c r="L141">
        <v>0</v>
      </c>
      <c r="M141">
        <v>8200000000</v>
      </c>
      <c r="N141">
        <v>95.882778999999999</v>
      </c>
      <c r="O141" s="3">
        <v>44784</v>
      </c>
      <c r="P141">
        <v>95.88</v>
      </c>
    </row>
    <row r="142" spans="2:16" x14ac:dyDescent="0.25">
      <c r="B142" t="s">
        <v>128</v>
      </c>
      <c r="C142" s="3">
        <v>44803</v>
      </c>
      <c r="J142">
        <v>0</v>
      </c>
      <c r="K142">
        <v>0</v>
      </c>
      <c r="L142">
        <v>0</v>
      </c>
      <c r="M142">
        <v>5000000000</v>
      </c>
      <c r="N142">
        <v>100.31536</v>
      </c>
      <c r="O142" s="3">
        <v>40108</v>
      </c>
      <c r="P142">
        <v>100.32</v>
      </c>
    </row>
    <row r="143" spans="2:16" x14ac:dyDescent="0.25">
      <c r="B143" t="s">
        <v>252</v>
      </c>
      <c r="C143" s="3">
        <v>44803</v>
      </c>
      <c r="J143">
        <v>0</v>
      </c>
      <c r="K143">
        <v>0</v>
      </c>
      <c r="L143">
        <v>0</v>
      </c>
      <c r="M143">
        <v>1762000000</v>
      </c>
      <c r="N143">
        <v>94.947699</v>
      </c>
      <c r="O143" s="3">
        <v>44585</v>
      </c>
      <c r="P143">
        <v>94.95</v>
      </c>
    </row>
    <row r="144" spans="2:16" x14ac:dyDescent="0.25">
      <c r="B144" t="s">
        <v>129</v>
      </c>
      <c r="C144" s="3">
        <v>44803</v>
      </c>
      <c r="J144">
        <v>0</v>
      </c>
      <c r="K144">
        <v>0</v>
      </c>
      <c r="L144">
        <v>0</v>
      </c>
      <c r="M144">
        <v>2200000000</v>
      </c>
      <c r="N144">
        <v>106.62761</v>
      </c>
      <c r="O144" s="3">
        <v>44627</v>
      </c>
      <c r="P144">
        <v>106.63</v>
      </c>
    </row>
    <row r="145" spans="2:16" x14ac:dyDescent="0.25">
      <c r="B145" t="s">
        <v>130</v>
      </c>
      <c r="C145" s="3">
        <v>44803</v>
      </c>
      <c r="J145">
        <v>0</v>
      </c>
      <c r="K145">
        <v>0</v>
      </c>
      <c r="L145">
        <v>0</v>
      </c>
      <c r="M145">
        <v>2220000000</v>
      </c>
      <c r="N145">
        <v>46.407795</v>
      </c>
      <c r="O145" s="3">
        <v>40113</v>
      </c>
      <c r="P145">
        <v>46.41</v>
      </c>
    </row>
    <row r="146" spans="2:16" x14ac:dyDescent="0.25">
      <c r="B146" t="s">
        <v>131</v>
      </c>
      <c r="C146" s="3">
        <v>44803</v>
      </c>
      <c r="D146">
        <v>102.95</v>
      </c>
      <c r="E146">
        <v>103.69499999999999</v>
      </c>
      <c r="G146">
        <v>103.6066</v>
      </c>
      <c r="H146">
        <v>103.6066</v>
      </c>
      <c r="I146">
        <v>103.6066</v>
      </c>
      <c r="J146">
        <v>1350000000</v>
      </c>
      <c r="K146">
        <v>1</v>
      </c>
      <c r="L146">
        <v>1398689100</v>
      </c>
      <c r="M146">
        <v>32639500000</v>
      </c>
      <c r="N146">
        <v>103.6066</v>
      </c>
      <c r="O146" s="3">
        <v>44803</v>
      </c>
      <c r="P146">
        <v>103.61</v>
      </c>
    </row>
    <row r="147" spans="2:16" x14ac:dyDescent="0.25">
      <c r="B147" t="s">
        <v>132</v>
      </c>
      <c r="C147" s="3">
        <v>44803</v>
      </c>
      <c r="D147">
        <v>108.355</v>
      </c>
      <c r="E147">
        <v>109.3</v>
      </c>
      <c r="F147">
        <v>109.205</v>
      </c>
      <c r="G147">
        <v>109.205</v>
      </c>
      <c r="H147">
        <v>109.15</v>
      </c>
      <c r="I147">
        <v>109.15</v>
      </c>
      <c r="J147">
        <v>160000000</v>
      </c>
      <c r="K147">
        <v>4</v>
      </c>
      <c r="L147">
        <v>174702000</v>
      </c>
      <c r="M147">
        <v>103929152565</v>
      </c>
      <c r="N147">
        <v>109.15</v>
      </c>
      <c r="O147" s="3">
        <v>44803</v>
      </c>
      <c r="P147">
        <v>109.15</v>
      </c>
    </row>
    <row r="148" spans="2:16" x14ac:dyDescent="0.25">
      <c r="B148" t="s">
        <v>133</v>
      </c>
      <c r="C148" s="3">
        <v>44803</v>
      </c>
      <c r="D148">
        <v>108.935</v>
      </c>
      <c r="E148">
        <v>110.27500000000001</v>
      </c>
      <c r="J148">
        <v>0</v>
      </c>
      <c r="K148">
        <v>0</v>
      </c>
      <c r="L148">
        <v>0</v>
      </c>
      <c r="M148">
        <v>26660000000</v>
      </c>
      <c r="N148">
        <v>110.27500000000001</v>
      </c>
      <c r="O148" s="3">
        <v>44803</v>
      </c>
      <c r="P148">
        <v>110.28</v>
      </c>
    </row>
    <row r="149" spans="2:16" x14ac:dyDescent="0.25">
      <c r="B149" t="s">
        <v>253</v>
      </c>
      <c r="C149" s="3">
        <v>44803</v>
      </c>
      <c r="J149">
        <v>0</v>
      </c>
      <c r="K149">
        <v>0</v>
      </c>
      <c r="L149">
        <v>0</v>
      </c>
      <c r="M149">
        <v>2710000000</v>
      </c>
      <c r="O149" s="3"/>
    </row>
    <row r="150" spans="2:16" x14ac:dyDescent="0.25">
      <c r="B150" t="s">
        <v>134</v>
      </c>
      <c r="C150" s="3">
        <v>44803</v>
      </c>
      <c r="J150">
        <v>0</v>
      </c>
      <c r="K150">
        <v>0</v>
      </c>
      <c r="L150">
        <v>0</v>
      </c>
      <c r="M150">
        <v>10870000000</v>
      </c>
      <c r="N150">
        <v>100.361025</v>
      </c>
      <c r="O150" s="3">
        <v>44781</v>
      </c>
      <c r="P150">
        <v>100.36</v>
      </c>
    </row>
    <row r="151" spans="2:16" x14ac:dyDescent="0.25">
      <c r="B151" t="s">
        <v>135</v>
      </c>
      <c r="C151" s="3">
        <v>44803</v>
      </c>
      <c r="J151">
        <v>0</v>
      </c>
      <c r="K151">
        <v>0</v>
      </c>
      <c r="L151">
        <v>0</v>
      </c>
      <c r="M151">
        <v>1000000000</v>
      </c>
      <c r="N151">
        <v>100.05132</v>
      </c>
      <c r="O151" s="3">
        <v>43713</v>
      </c>
      <c r="P151">
        <v>100.05</v>
      </c>
    </row>
    <row r="152" spans="2:16" x14ac:dyDescent="0.25">
      <c r="B152" t="s">
        <v>136</v>
      </c>
      <c r="C152" s="3">
        <v>44803</v>
      </c>
      <c r="J152">
        <v>0</v>
      </c>
      <c r="K152">
        <v>0</v>
      </c>
      <c r="L152">
        <v>0</v>
      </c>
      <c r="M152">
        <v>3010000000</v>
      </c>
      <c r="N152">
        <v>103.350607</v>
      </c>
      <c r="O152" s="3">
        <v>44655</v>
      </c>
      <c r="P152">
        <v>103.35</v>
      </c>
    </row>
    <row r="153" spans="2:16" x14ac:dyDescent="0.25">
      <c r="B153" t="s">
        <v>137</v>
      </c>
      <c r="C153" s="3">
        <v>44803</v>
      </c>
      <c r="J153">
        <v>0</v>
      </c>
      <c r="K153">
        <v>0</v>
      </c>
      <c r="L153">
        <v>0</v>
      </c>
      <c r="M153">
        <v>1570000000</v>
      </c>
      <c r="N153">
        <v>99.761045999999993</v>
      </c>
      <c r="O153" s="3">
        <v>44335</v>
      </c>
      <c r="P153">
        <v>99.76</v>
      </c>
    </row>
    <row r="154" spans="2:16" x14ac:dyDescent="0.25">
      <c r="B154" t="s">
        <v>25</v>
      </c>
      <c r="C154" s="3">
        <v>44803</v>
      </c>
      <c r="D154">
        <v>512</v>
      </c>
      <c r="E154">
        <v>516</v>
      </c>
      <c r="F154">
        <v>516</v>
      </c>
      <c r="G154">
        <v>518</v>
      </c>
      <c r="H154">
        <v>510</v>
      </c>
      <c r="I154">
        <v>512</v>
      </c>
      <c r="J154">
        <v>813898</v>
      </c>
      <c r="K154">
        <v>93</v>
      </c>
      <c r="L154">
        <v>418594574</v>
      </c>
      <c r="M154">
        <v>771007916</v>
      </c>
      <c r="N154">
        <v>512</v>
      </c>
      <c r="O154" s="3">
        <v>44803</v>
      </c>
      <c r="P154">
        <v>512</v>
      </c>
    </row>
    <row r="155" spans="2:16" x14ac:dyDescent="0.25">
      <c r="B155" t="s">
        <v>138</v>
      </c>
      <c r="C155" s="3">
        <v>44803</v>
      </c>
      <c r="J155">
        <v>0</v>
      </c>
      <c r="K155">
        <v>0</v>
      </c>
      <c r="L155">
        <v>0</v>
      </c>
      <c r="M155">
        <v>370000000</v>
      </c>
      <c r="N155">
        <v>9.997992</v>
      </c>
      <c r="O155" s="3">
        <v>38120</v>
      </c>
      <c r="P155">
        <v>10</v>
      </c>
    </row>
    <row r="156" spans="2:16" x14ac:dyDescent="0.25">
      <c r="B156" t="s">
        <v>139</v>
      </c>
      <c r="C156" s="3">
        <v>44803</v>
      </c>
      <c r="J156">
        <v>0</v>
      </c>
      <c r="K156">
        <v>0</v>
      </c>
      <c r="L156">
        <v>0</v>
      </c>
      <c r="M156">
        <v>1600000000</v>
      </c>
      <c r="N156">
        <v>105.06381399999999</v>
      </c>
      <c r="O156" s="3">
        <v>43494</v>
      </c>
      <c r="P156">
        <v>105.06</v>
      </c>
    </row>
    <row r="157" spans="2:16" x14ac:dyDescent="0.25">
      <c r="B157" t="s">
        <v>140</v>
      </c>
      <c r="C157" s="3">
        <v>44803</v>
      </c>
      <c r="J157">
        <v>0</v>
      </c>
      <c r="K157">
        <v>0</v>
      </c>
      <c r="L157">
        <v>0</v>
      </c>
      <c r="M157">
        <v>1000000000</v>
      </c>
      <c r="N157">
        <v>105.553378</v>
      </c>
      <c r="O157" s="3">
        <v>43502</v>
      </c>
      <c r="P157">
        <v>105.55</v>
      </c>
    </row>
    <row r="158" spans="2:16" x14ac:dyDescent="0.25">
      <c r="B158" t="s">
        <v>141</v>
      </c>
      <c r="C158" s="3">
        <v>44803</v>
      </c>
      <c r="J158">
        <v>0</v>
      </c>
      <c r="K158">
        <v>0</v>
      </c>
      <c r="L158">
        <v>0</v>
      </c>
      <c r="M158">
        <v>200000000</v>
      </c>
      <c r="N158">
        <v>8.6941419999999994</v>
      </c>
      <c r="O158" s="3">
        <v>36287</v>
      </c>
      <c r="P158">
        <v>8.69</v>
      </c>
    </row>
    <row r="159" spans="2:16" x14ac:dyDescent="0.25">
      <c r="B159" t="s">
        <v>254</v>
      </c>
      <c r="C159" s="3">
        <v>44803</v>
      </c>
      <c r="D159">
        <v>4.5</v>
      </c>
      <c r="E159">
        <v>4.5199999999999996</v>
      </c>
      <c r="F159">
        <v>4.5199999999999996</v>
      </c>
      <c r="G159">
        <v>4.5199999999999996</v>
      </c>
      <c r="H159">
        <v>4.5</v>
      </c>
      <c r="I159">
        <v>4.5199999999999996</v>
      </c>
      <c r="J159">
        <v>433786</v>
      </c>
      <c r="K159">
        <v>5</v>
      </c>
      <c r="L159">
        <v>1956462.84</v>
      </c>
      <c r="M159">
        <v>3817276464</v>
      </c>
      <c r="N159">
        <v>4.5199999999999996</v>
      </c>
      <c r="O159" s="3">
        <v>44803</v>
      </c>
      <c r="P159">
        <v>4.5199999999999996</v>
      </c>
    </row>
    <row r="160" spans="2:16" x14ac:dyDescent="0.25">
      <c r="B160" t="s">
        <v>142</v>
      </c>
      <c r="C160" s="3">
        <v>44803</v>
      </c>
      <c r="J160">
        <v>0</v>
      </c>
      <c r="K160">
        <v>0</v>
      </c>
      <c r="L160">
        <v>0</v>
      </c>
      <c r="M160">
        <v>1000000000</v>
      </c>
      <c r="N160">
        <v>100.31536</v>
      </c>
      <c r="O160" s="3">
        <v>39846</v>
      </c>
      <c r="P160">
        <v>100.32</v>
      </c>
    </row>
    <row r="161" spans="2:16" x14ac:dyDescent="0.25">
      <c r="B161" t="s">
        <v>255</v>
      </c>
      <c r="C161" s="3">
        <v>44803</v>
      </c>
      <c r="D161">
        <v>10.35</v>
      </c>
      <c r="E161">
        <v>10.4</v>
      </c>
      <c r="F161">
        <v>10.35</v>
      </c>
      <c r="G161">
        <v>10.425000000000001</v>
      </c>
      <c r="H161">
        <v>10.35</v>
      </c>
      <c r="I161">
        <v>10.35</v>
      </c>
      <c r="J161">
        <v>1464394</v>
      </c>
      <c r="K161">
        <v>10</v>
      </c>
      <c r="L161">
        <v>15231477.9</v>
      </c>
      <c r="M161">
        <v>2806965174</v>
      </c>
      <c r="N161">
        <v>10.35</v>
      </c>
      <c r="O161" s="3">
        <v>44803</v>
      </c>
      <c r="P161">
        <v>10.35</v>
      </c>
    </row>
    <row r="162" spans="2:16" x14ac:dyDescent="0.25">
      <c r="B162" t="s">
        <v>143</v>
      </c>
      <c r="C162" s="3">
        <v>44803</v>
      </c>
      <c r="J162">
        <v>0</v>
      </c>
      <c r="K162">
        <v>0</v>
      </c>
      <c r="L162">
        <v>0</v>
      </c>
      <c r="M162">
        <v>1720000000</v>
      </c>
      <c r="N162">
        <v>100.738041</v>
      </c>
      <c r="O162" s="3">
        <v>44502</v>
      </c>
      <c r="P162">
        <v>100.74</v>
      </c>
    </row>
    <row r="163" spans="2:16" x14ac:dyDescent="0.25">
      <c r="B163" t="s">
        <v>144</v>
      </c>
      <c r="C163" s="3">
        <v>44803</v>
      </c>
      <c r="D163">
        <v>97.625</v>
      </c>
      <c r="E163">
        <v>98.48</v>
      </c>
      <c r="J163">
        <v>0</v>
      </c>
      <c r="K163">
        <v>0</v>
      </c>
      <c r="L163">
        <v>0</v>
      </c>
      <c r="M163">
        <v>9415000000</v>
      </c>
      <c r="N163">
        <v>98.342833999999996</v>
      </c>
      <c r="O163" s="3">
        <v>44802</v>
      </c>
      <c r="P163">
        <v>98.34</v>
      </c>
    </row>
    <row r="164" spans="2:16" x14ac:dyDescent="0.25">
      <c r="B164" t="s">
        <v>145</v>
      </c>
      <c r="C164" s="3">
        <v>44803</v>
      </c>
      <c r="J164">
        <v>0</v>
      </c>
      <c r="K164">
        <v>0</v>
      </c>
      <c r="L164">
        <v>0</v>
      </c>
      <c r="M164">
        <v>2000000000</v>
      </c>
      <c r="N164">
        <v>14.374019000000001</v>
      </c>
      <c r="O164" s="3">
        <v>39009</v>
      </c>
      <c r="P164">
        <v>14.37</v>
      </c>
    </row>
    <row r="165" spans="2:16" x14ac:dyDescent="0.25">
      <c r="B165" t="s">
        <v>146</v>
      </c>
      <c r="C165" s="3">
        <v>44803</v>
      </c>
      <c r="J165">
        <v>0</v>
      </c>
      <c r="K165">
        <v>0</v>
      </c>
      <c r="L165">
        <v>0</v>
      </c>
      <c r="M165">
        <v>7893000000</v>
      </c>
      <c r="N165">
        <v>102.55189799999999</v>
      </c>
      <c r="O165" s="3">
        <v>44369</v>
      </c>
      <c r="P165">
        <v>102.55</v>
      </c>
    </row>
    <row r="166" spans="2:16" x14ac:dyDescent="0.25">
      <c r="B166" t="s">
        <v>147</v>
      </c>
      <c r="C166" s="3">
        <v>44803</v>
      </c>
      <c r="J166">
        <v>0</v>
      </c>
      <c r="K166">
        <v>0</v>
      </c>
      <c r="L166">
        <v>0</v>
      </c>
      <c r="M166">
        <v>20021243199</v>
      </c>
      <c r="N166">
        <v>121.66923800000001</v>
      </c>
      <c r="O166" s="3">
        <v>44691</v>
      </c>
      <c r="P166">
        <v>121.67</v>
      </c>
    </row>
    <row r="167" spans="2:16" x14ac:dyDescent="0.25">
      <c r="B167" t="s">
        <v>148</v>
      </c>
      <c r="C167" s="3">
        <v>44803</v>
      </c>
      <c r="J167">
        <v>0</v>
      </c>
      <c r="K167">
        <v>0</v>
      </c>
      <c r="L167">
        <v>0</v>
      </c>
      <c r="M167">
        <v>10000000000</v>
      </c>
      <c r="N167">
        <v>100.275372</v>
      </c>
      <c r="O167" s="3">
        <v>40142</v>
      </c>
      <c r="P167">
        <v>100.28</v>
      </c>
    </row>
    <row r="168" spans="2:16" x14ac:dyDescent="0.25">
      <c r="B168" t="s">
        <v>256</v>
      </c>
      <c r="C168" s="3">
        <v>44803</v>
      </c>
      <c r="D168">
        <v>89.95</v>
      </c>
      <c r="E168">
        <v>91</v>
      </c>
      <c r="F168">
        <v>90.25</v>
      </c>
      <c r="G168">
        <v>90.344999999999999</v>
      </c>
      <c r="H168">
        <v>90.25</v>
      </c>
      <c r="I168">
        <v>90.344999999999999</v>
      </c>
      <c r="J168">
        <v>40000000</v>
      </c>
      <c r="K168">
        <v>2</v>
      </c>
      <c r="L168">
        <v>36119000</v>
      </c>
      <c r="M168">
        <v>5757500000</v>
      </c>
      <c r="N168">
        <v>90.344999999999999</v>
      </c>
      <c r="O168" s="3">
        <v>44803</v>
      </c>
      <c r="P168">
        <v>90.35</v>
      </c>
    </row>
    <row r="169" spans="2:16" x14ac:dyDescent="0.25">
      <c r="B169" t="s">
        <v>149</v>
      </c>
      <c r="C169" s="3">
        <v>44803</v>
      </c>
      <c r="D169">
        <v>115.84</v>
      </c>
      <c r="E169">
        <v>117.255</v>
      </c>
      <c r="J169">
        <v>0</v>
      </c>
      <c r="K169">
        <v>0</v>
      </c>
      <c r="L169">
        <v>0</v>
      </c>
      <c r="M169">
        <v>22601000000</v>
      </c>
      <c r="N169">
        <v>117.255</v>
      </c>
      <c r="O169" s="3">
        <v>44803</v>
      </c>
      <c r="P169">
        <v>117.26</v>
      </c>
    </row>
    <row r="170" spans="2:16" x14ac:dyDescent="0.25">
      <c r="B170" t="s">
        <v>150</v>
      </c>
      <c r="C170" s="3">
        <v>44803</v>
      </c>
      <c r="J170">
        <v>0</v>
      </c>
      <c r="K170">
        <v>0</v>
      </c>
      <c r="L170">
        <v>0</v>
      </c>
      <c r="M170">
        <v>3000000000</v>
      </c>
      <c r="N170">
        <v>100.163901</v>
      </c>
      <c r="O170" s="3">
        <v>44295</v>
      </c>
      <c r="P170">
        <v>100.16</v>
      </c>
    </row>
    <row r="171" spans="2:16" x14ac:dyDescent="0.25">
      <c r="B171" t="s">
        <v>151</v>
      </c>
      <c r="C171" s="3">
        <v>44803</v>
      </c>
      <c r="D171">
        <v>71</v>
      </c>
      <c r="E171">
        <v>73</v>
      </c>
      <c r="F171">
        <v>72.5</v>
      </c>
      <c r="G171">
        <v>73</v>
      </c>
      <c r="H171">
        <v>71</v>
      </c>
      <c r="I171">
        <v>73</v>
      </c>
      <c r="J171">
        <v>326592</v>
      </c>
      <c r="K171">
        <v>10</v>
      </c>
      <c r="L171">
        <v>23671967.5</v>
      </c>
      <c r="M171">
        <v>435000000</v>
      </c>
      <c r="N171">
        <v>73</v>
      </c>
      <c r="O171" s="3">
        <v>44803</v>
      </c>
      <c r="P171">
        <v>73</v>
      </c>
    </row>
    <row r="172" spans="2:16" x14ac:dyDescent="0.25">
      <c r="B172" t="s">
        <v>152</v>
      </c>
      <c r="C172" s="3">
        <v>44803</v>
      </c>
      <c r="J172">
        <v>0</v>
      </c>
      <c r="K172">
        <v>0</v>
      </c>
      <c r="L172">
        <v>0</v>
      </c>
      <c r="M172">
        <v>250000000</v>
      </c>
      <c r="N172">
        <v>104.59396</v>
      </c>
      <c r="O172" s="3">
        <v>40561</v>
      </c>
      <c r="P172">
        <v>104.59</v>
      </c>
    </row>
    <row r="173" spans="2:16" x14ac:dyDescent="0.25">
      <c r="B173" t="s">
        <v>153</v>
      </c>
      <c r="C173" s="3">
        <v>44803</v>
      </c>
      <c r="J173">
        <v>0</v>
      </c>
      <c r="K173">
        <v>0</v>
      </c>
      <c r="L173">
        <v>0</v>
      </c>
      <c r="M173">
        <v>1310000000</v>
      </c>
      <c r="N173">
        <v>6.5237059999999998</v>
      </c>
      <c r="O173" s="3">
        <v>36800</v>
      </c>
      <c r="P173">
        <v>6.52</v>
      </c>
    </row>
    <row r="174" spans="2:16" x14ac:dyDescent="0.25">
      <c r="B174" t="s">
        <v>154</v>
      </c>
      <c r="C174" s="3">
        <v>44803</v>
      </c>
      <c r="J174">
        <v>0</v>
      </c>
      <c r="K174">
        <v>0</v>
      </c>
      <c r="L174">
        <v>0</v>
      </c>
      <c r="M174">
        <v>4000000000</v>
      </c>
      <c r="N174">
        <v>100.26077100000001</v>
      </c>
      <c r="O174" s="3">
        <v>39874</v>
      </c>
      <c r="P174">
        <v>100.26</v>
      </c>
    </row>
    <row r="175" spans="2:16" x14ac:dyDescent="0.25">
      <c r="B175" t="s">
        <v>257</v>
      </c>
      <c r="C175" s="3">
        <v>44803</v>
      </c>
      <c r="J175">
        <v>0</v>
      </c>
      <c r="K175">
        <v>0</v>
      </c>
      <c r="L175">
        <v>0</v>
      </c>
      <c r="M175">
        <v>3120000000</v>
      </c>
      <c r="N175">
        <v>91.183307999999997</v>
      </c>
      <c r="O175" s="3">
        <v>44421</v>
      </c>
      <c r="P175">
        <v>91.18</v>
      </c>
    </row>
    <row r="176" spans="2:16" x14ac:dyDescent="0.25">
      <c r="B176" t="s">
        <v>258</v>
      </c>
      <c r="C176" s="3">
        <v>44803</v>
      </c>
      <c r="J176">
        <v>0</v>
      </c>
      <c r="K176">
        <v>0</v>
      </c>
      <c r="L176">
        <v>0</v>
      </c>
      <c r="M176">
        <v>1780000000</v>
      </c>
      <c r="O176" s="3"/>
    </row>
    <row r="177" spans="2:16" x14ac:dyDescent="0.25">
      <c r="B177" t="s">
        <v>155</v>
      </c>
      <c r="C177" s="3">
        <v>44803</v>
      </c>
      <c r="J177">
        <v>0</v>
      </c>
      <c r="K177">
        <v>0</v>
      </c>
      <c r="L177">
        <v>0</v>
      </c>
      <c r="M177">
        <v>1000000000</v>
      </c>
      <c r="O177" s="3"/>
    </row>
    <row r="178" spans="2:16" x14ac:dyDescent="0.25">
      <c r="B178" t="s">
        <v>156</v>
      </c>
      <c r="C178" s="3">
        <v>44803</v>
      </c>
      <c r="J178">
        <v>0</v>
      </c>
      <c r="K178">
        <v>0</v>
      </c>
      <c r="L178">
        <v>0</v>
      </c>
      <c r="M178">
        <v>1000000000</v>
      </c>
      <c r="N178">
        <v>101.882408</v>
      </c>
      <c r="O178" s="3">
        <v>43376</v>
      </c>
      <c r="P178">
        <v>101.88</v>
      </c>
    </row>
    <row r="179" spans="2:16" x14ac:dyDescent="0.25">
      <c r="B179" t="s">
        <v>157</v>
      </c>
      <c r="C179" s="3">
        <v>44803</v>
      </c>
      <c r="J179">
        <v>0</v>
      </c>
      <c r="K179">
        <v>0</v>
      </c>
      <c r="L179">
        <v>0</v>
      </c>
      <c r="M179">
        <v>4740000000</v>
      </c>
      <c r="O179" s="3"/>
    </row>
    <row r="180" spans="2:16" x14ac:dyDescent="0.25">
      <c r="B180" t="s">
        <v>158</v>
      </c>
      <c r="C180" s="3">
        <v>44803</v>
      </c>
      <c r="J180">
        <v>0</v>
      </c>
      <c r="K180">
        <v>0</v>
      </c>
      <c r="L180">
        <v>0</v>
      </c>
      <c r="M180">
        <v>7660000000</v>
      </c>
      <c r="N180">
        <v>109.60521300000001</v>
      </c>
      <c r="O180" s="3">
        <v>43941</v>
      </c>
      <c r="P180">
        <v>109.61</v>
      </c>
    </row>
    <row r="181" spans="2:16" x14ac:dyDescent="0.25">
      <c r="B181" t="s">
        <v>159</v>
      </c>
      <c r="C181" s="3">
        <v>44803</v>
      </c>
      <c r="J181">
        <v>0</v>
      </c>
      <c r="K181">
        <v>0</v>
      </c>
      <c r="L181">
        <v>0</v>
      </c>
      <c r="M181">
        <v>7000000000</v>
      </c>
      <c r="O181" s="3"/>
    </row>
    <row r="182" spans="2:16" x14ac:dyDescent="0.25">
      <c r="B182" t="s">
        <v>160</v>
      </c>
      <c r="C182" s="3">
        <v>44803</v>
      </c>
      <c r="D182">
        <v>31.6</v>
      </c>
      <c r="E182">
        <v>32</v>
      </c>
      <c r="F182">
        <v>32.6</v>
      </c>
      <c r="G182">
        <v>32.6</v>
      </c>
      <c r="H182">
        <v>31.8</v>
      </c>
      <c r="I182">
        <v>31.8</v>
      </c>
      <c r="J182">
        <v>2673362</v>
      </c>
      <c r="K182">
        <v>23</v>
      </c>
      <c r="L182">
        <v>85801254.599999994</v>
      </c>
      <c r="M182">
        <v>1823152097</v>
      </c>
      <c r="N182">
        <v>31.8</v>
      </c>
      <c r="O182" s="3">
        <v>44803</v>
      </c>
      <c r="P182">
        <v>31.8</v>
      </c>
    </row>
    <row r="183" spans="2:16" x14ac:dyDescent="0.25">
      <c r="B183" t="s">
        <v>161</v>
      </c>
      <c r="C183" s="3">
        <v>44803</v>
      </c>
      <c r="J183">
        <v>0</v>
      </c>
      <c r="K183">
        <v>0</v>
      </c>
      <c r="L183">
        <v>0</v>
      </c>
      <c r="M183">
        <v>4380000000</v>
      </c>
      <c r="N183">
        <v>97.104258999999999</v>
      </c>
      <c r="O183" s="3">
        <v>44784</v>
      </c>
      <c r="P183">
        <v>97.1</v>
      </c>
    </row>
    <row r="184" spans="2:16" x14ac:dyDescent="0.25">
      <c r="B184" t="s">
        <v>162</v>
      </c>
      <c r="C184" s="3">
        <v>44803</v>
      </c>
      <c r="J184">
        <v>0</v>
      </c>
      <c r="K184">
        <v>0</v>
      </c>
      <c r="L184">
        <v>0</v>
      </c>
      <c r="M184">
        <v>17180000000</v>
      </c>
      <c r="N184">
        <v>112.928213</v>
      </c>
      <c r="O184" s="3">
        <v>44278</v>
      </c>
      <c r="P184">
        <v>112.93</v>
      </c>
    </row>
    <row r="185" spans="2:16" x14ac:dyDescent="0.25">
      <c r="B185" t="s">
        <v>259</v>
      </c>
      <c r="C185" s="3">
        <v>44803</v>
      </c>
      <c r="J185">
        <v>0</v>
      </c>
      <c r="K185">
        <v>0</v>
      </c>
      <c r="L185">
        <v>0</v>
      </c>
      <c r="M185">
        <v>6380000000</v>
      </c>
      <c r="N185">
        <v>96.485822999999996</v>
      </c>
      <c r="O185" s="3">
        <v>44599</v>
      </c>
      <c r="P185">
        <v>96.49</v>
      </c>
    </row>
    <row r="186" spans="2:16" x14ac:dyDescent="0.25">
      <c r="B186" t="s">
        <v>163</v>
      </c>
      <c r="C186" s="3">
        <v>44803</v>
      </c>
      <c r="J186">
        <v>0</v>
      </c>
      <c r="K186">
        <v>0</v>
      </c>
      <c r="L186">
        <v>0</v>
      </c>
      <c r="M186">
        <v>11140000000</v>
      </c>
      <c r="N186">
        <v>95.317397999999997</v>
      </c>
      <c r="O186" s="3">
        <v>44235</v>
      </c>
      <c r="P186">
        <v>95.32</v>
      </c>
    </row>
    <row r="187" spans="2:16" x14ac:dyDescent="0.25">
      <c r="B187" t="s">
        <v>260</v>
      </c>
      <c r="C187" s="3">
        <v>44803</v>
      </c>
      <c r="J187">
        <v>0</v>
      </c>
      <c r="K187">
        <v>0</v>
      </c>
      <c r="L187">
        <v>0</v>
      </c>
      <c r="M187">
        <v>3000000000</v>
      </c>
      <c r="N187">
        <v>98.361919999999998</v>
      </c>
      <c r="O187" s="3">
        <v>44685</v>
      </c>
      <c r="P187">
        <v>98.36</v>
      </c>
    </row>
    <row r="188" spans="2:16" x14ac:dyDescent="0.25">
      <c r="B188" t="s">
        <v>7</v>
      </c>
      <c r="C188" s="3">
        <v>44803</v>
      </c>
      <c r="D188">
        <v>103.5</v>
      </c>
      <c r="E188">
        <v>104.7</v>
      </c>
      <c r="J188">
        <v>0</v>
      </c>
      <c r="K188">
        <v>0</v>
      </c>
      <c r="L188">
        <v>0</v>
      </c>
      <c r="M188">
        <v>7940000000</v>
      </c>
      <c r="N188">
        <v>104.7</v>
      </c>
      <c r="O188" s="3">
        <v>44803</v>
      </c>
      <c r="P188">
        <v>104.7</v>
      </c>
    </row>
    <row r="189" spans="2:16" x14ac:dyDescent="0.25">
      <c r="B189" t="s">
        <v>6</v>
      </c>
      <c r="C189" s="3">
        <v>44803</v>
      </c>
      <c r="J189">
        <v>0</v>
      </c>
      <c r="K189">
        <v>0</v>
      </c>
      <c r="L189">
        <v>0</v>
      </c>
      <c r="M189">
        <v>12420000000</v>
      </c>
      <c r="N189">
        <v>105.589732</v>
      </c>
      <c r="O189" s="3">
        <v>44302</v>
      </c>
      <c r="P189">
        <v>105.59</v>
      </c>
    </row>
    <row r="190" spans="2:16" x14ac:dyDescent="0.25">
      <c r="B190" t="s">
        <v>164</v>
      </c>
      <c r="C190" s="3">
        <v>44803</v>
      </c>
      <c r="D190">
        <v>95.5</v>
      </c>
      <c r="E190">
        <v>97</v>
      </c>
      <c r="F190">
        <v>95.5</v>
      </c>
      <c r="G190">
        <v>95.5</v>
      </c>
      <c r="H190">
        <v>95.5</v>
      </c>
      <c r="I190">
        <v>95.5</v>
      </c>
      <c r="J190">
        <v>1020</v>
      </c>
      <c r="K190">
        <v>1</v>
      </c>
      <c r="L190">
        <v>97410</v>
      </c>
      <c r="M190">
        <v>763138233</v>
      </c>
      <c r="N190">
        <v>95.5</v>
      </c>
      <c r="O190" s="3">
        <v>44803</v>
      </c>
      <c r="P190">
        <v>95.5</v>
      </c>
    </row>
    <row r="191" spans="2:16" x14ac:dyDescent="0.25">
      <c r="B191" t="s">
        <v>4</v>
      </c>
      <c r="C191" s="3">
        <v>44803</v>
      </c>
      <c r="J191">
        <v>0</v>
      </c>
      <c r="K191">
        <v>0</v>
      </c>
      <c r="L191">
        <v>0</v>
      </c>
      <c r="M191">
        <v>4820000000</v>
      </c>
      <c r="N191">
        <v>98.264497000000006</v>
      </c>
      <c r="O191" s="3">
        <v>44677</v>
      </c>
      <c r="P191">
        <v>98.26</v>
      </c>
    </row>
    <row r="192" spans="2:16" x14ac:dyDescent="0.25">
      <c r="B192" t="s">
        <v>261</v>
      </c>
      <c r="C192" s="3">
        <v>44803</v>
      </c>
      <c r="J192">
        <v>0</v>
      </c>
      <c r="K192">
        <v>0</v>
      </c>
      <c r="L192">
        <v>0</v>
      </c>
      <c r="M192">
        <v>7160000000</v>
      </c>
      <c r="N192">
        <v>90.822490000000002</v>
      </c>
      <c r="O192" s="3">
        <v>44798</v>
      </c>
      <c r="P192">
        <v>90.82</v>
      </c>
    </row>
    <row r="193" spans="2:16" x14ac:dyDescent="0.25">
      <c r="B193" t="s">
        <v>262</v>
      </c>
      <c r="C193" s="3">
        <v>44803</v>
      </c>
      <c r="J193">
        <v>0</v>
      </c>
      <c r="K193">
        <v>0</v>
      </c>
      <c r="L193">
        <v>0</v>
      </c>
      <c r="M193">
        <v>4000000000</v>
      </c>
      <c r="N193">
        <v>97.894142000000002</v>
      </c>
      <c r="O193" s="3">
        <v>44608</v>
      </c>
      <c r="P193">
        <v>97.89</v>
      </c>
    </row>
    <row r="194" spans="2:16" x14ac:dyDescent="0.25">
      <c r="B194" t="s">
        <v>3</v>
      </c>
      <c r="C194" s="3">
        <v>44803</v>
      </c>
      <c r="J194">
        <v>0</v>
      </c>
      <c r="K194">
        <v>0</v>
      </c>
      <c r="L194">
        <v>0</v>
      </c>
      <c r="M194">
        <v>13438911510</v>
      </c>
      <c r="N194">
        <v>89.426230000000004</v>
      </c>
      <c r="O194" s="3">
        <v>44798</v>
      </c>
      <c r="P194">
        <v>89.43</v>
      </c>
    </row>
    <row r="195" spans="2:16" x14ac:dyDescent="0.25">
      <c r="B195" t="s">
        <v>2</v>
      </c>
      <c r="C195" s="3">
        <v>44803</v>
      </c>
      <c r="J195">
        <v>0</v>
      </c>
      <c r="K195">
        <v>0</v>
      </c>
      <c r="L195">
        <v>0</v>
      </c>
      <c r="M195">
        <v>7000000000</v>
      </c>
      <c r="N195">
        <v>95.949940999999995</v>
      </c>
      <c r="O195" s="3">
        <v>44235</v>
      </c>
      <c r="P195">
        <v>95.95</v>
      </c>
    </row>
    <row r="196" spans="2:16" x14ac:dyDescent="0.25">
      <c r="B196" t="s">
        <v>263</v>
      </c>
      <c r="C196" s="3">
        <v>44803</v>
      </c>
      <c r="J196">
        <v>0</v>
      </c>
      <c r="K196">
        <v>0</v>
      </c>
      <c r="L196">
        <v>0</v>
      </c>
      <c r="M196">
        <v>4690000000</v>
      </c>
      <c r="N196">
        <v>101.295844</v>
      </c>
      <c r="O196" s="3">
        <v>44629</v>
      </c>
      <c r="P196">
        <v>101.3</v>
      </c>
    </row>
    <row r="197" spans="2:16" x14ac:dyDescent="0.25">
      <c r="B197" t="s">
        <v>1</v>
      </c>
      <c r="C197" s="3">
        <v>44803</v>
      </c>
      <c r="J197">
        <v>0</v>
      </c>
      <c r="K197">
        <v>0</v>
      </c>
      <c r="L197">
        <v>0</v>
      </c>
      <c r="M197">
        <v>10246000000</v>
      </c>
      <c r="N197">
        <v>102.051917</v>
      </c>
      <c r="O197" s="3">
        <v>44119</v>
      </c>
      <c r="P197">
        <v>102.05</v>
      </c>
    </row>
    <row r="198" spans="2:16" x14ac:dyDescent="0.25">
      <c r="B198" t="s">
        <v>0</v>
      </c>
      <c r="C198" s="3">
        <v>44803</v>
      </c>
      <c r="J198">
        <v>0</v>
      </c>
      <c r="K198">
        <v>0</v>
      </c>
      <c r="L198">
        <v>0</v>
      </c>
      <c r="M198">
        <v>39716200000</v>
      </c>
      <c r="N198">
        <v>114.583241</v>
      </c>
      <c r="O198" s="3">
        <v>44281</v>
      </c>
      <c r="P198">
        <v>114.58</v>
      </c>
    </row>
    <row r="199" spans="2:16" x14ac:dyDescent="0.25">
      <c r="B199" t="s">
        <v>5</v>
      </c>
      <c r="C199" s="3">
        <v>44803</v>
      </c>
      <c r="J199">
        <v>0</v>
      </c>
      <c r="K199">
        <v>0</v>
      </c>
      <c r="L199">
        <v>0</v>
      </c>
      <c r="M199">
        <v>2395000000</v>
      </c>
      <c r="N199">
        <v>100.565268</v>
      </c>
      <c r="O199" s="3">
        <v>44475</v>
      </c>
      <c r="P199">
        <v>100.57</v>
      </c>
    </row>
    <row r="200" spans="2:16" x14ac:dyDescent="0.25">
      <c r="B200" t="s">
        <v>165</v>
      </c>
      <c r="C200" s="3">
        <v>44803</v>
      </c>
      <c r="D200">
        <v>100.125</v>
      </c>
      <c r="E200">
        <v>100.27500000000001</v>
      </c>
      <c r="G200">
        <v>100.1897</v>
      </c>
      <c r="H200">
        <v>100.1897</v>
      </c>
      <c r="I200">
        <v>100.1897</v>
      </c>
      <c r="J200">
        <v>600000000</v>
      </c>
      <c r="K200">
        <v>1</v>
      </c>
      <c r="L200">
        <v>601138200</v>
      </c>
      <c r="M200">
        <v>77218802525</v>
      </c>
      <c r="N200">
        <v>100.1897</v>
      </c>
      <c r="O200" s="3">
        <v>44803</v>
      </c>
      <c r="P200">
        <v>100.19</v>
      </c>
    </row>
    <row r="201" spans="2:16" x14ac:dyDescent="0.25">
      <c r="B201" t="s">
        <v>166</v>
      </c>
      <c r="C201" s="3">
        <v>44803</v>
      </c>
      <c r="D201">
        <v>96.715000000000003</v>
      </c>
      <c r="E201">
        <v>96.82</v>
      </c>
      <c r="F201">
        <v>96.825000000000003</v>
      </c>
      <c r="G201">
        <v>96.93</v>
      </c>
      <c r="H201">
        <v>96.775000000000006</v>
      </c>
      <c r="I201">
        <v>96.775000000000006</v>
      </c>
      <c r="J201">
        <v>2193800000</v>
      </c>
      <c r="K201">
        <v>9</v>
      </c>
      <c r="L201">
        <v>2124314700</v>
      </c>
      <c r="M201">
        <v>93747800000</v>
      </c>
      <c r="N201">
        <v>96.775000000000006</v>
      </c>
      <c r="O201" s="3">
        <v>44803</v>
      </c>
      <c r="P201">
        <v>96.78</v>
      </c>
    </row>
    <row r="202" spans="2:16" x14ac:dyDescent="0.25">
      <c r="B202" t="s">
        <v>264</v>
      </c>
      <c r="C202" s="3">
        <v>44803</v>
      </c>
      <c r="D202">
        <v>94.2</v>
      </c>
      <c r="E202">
        <v>94.3</v>
      </c>
      <c r="F202">
        <v>94.29</v>
      </c>
      <c r="G202">
        <v>94.42</v>
      </c>
      <c r="H202">
        <v>94.25</v>
      </c>
      <c r="I202">
        <v>94.25</v>
      </c>
      <c r="J202">
        <v>600000000</v>
      </c>
      <c r="K202">
        <v>6</v>
      </c>
      <c r="L202">
        <v>565960000</v>
      </c>
      <c r="M202">
        <v>62708000000</v>
      </c>
      <c r="N202">
        <v>94.25</v>
      </c>
      <c r="O202" s="3">
        <v>44803</v>
      </c>
      <c r="P202">
        <v>94.25</v>
      </c>
    </row>
    <row r="203" spans="2:16" x14ac:dyDescent="0.25">
      <c r="B203" t="s">
        <v>167</v>
      </c>
      <c r="C203" s="3">
        <v>44803</v>
      </c>
      <c r="D203">
        <v>104.39</v>
      </c>
      <c r="E203">
        <v>104.61</v>
      </c>
      <c r="F203">
        <v>104.705</v>
      </c>
      <c r="G203">
        <v>104.755</v>
      </c>
      <c r="H203">
        <v>104.6</v>
      </c>
      <c r="I203">
        <v>104.6</v>
      </c>
      <c r="J203">
        <v>665000000</v>
      </c>
      <c r="K203">
        <v>10</v>
      </c>
      <c r="L203">
        <v>695969750</v>
      </c>
      <c r="M203">
        <v>102695963000</v>
      </c>
      <c r="N203">
        <v>104.6</v>
      </c>
      <c r="O203" s="3">
        <v>44803</v>
      </c>
      <c r="P203">
        <v>104.6</v>
      </c>
    </row>
    <row r="204" spans="2:16" x14ac:dyDescent="0.25">
      <c r="B204" t="s">
        <v>168</v>
      </c>
      <c r="C204" s="3">
        <v>44803</v>
      </c>
      <c r="D204">
        <v>95.5</v>
      </c>
      <c r="E204">
        <v>95.974999999999994</v>
      </c>
      <c r="F204">
        <v>95.775000000000006</v>
      </c>
      <c r="G204">
        <v>95.9</v>
      </c>
      <c r="H204">
        <v>95.775000000000006</v>
      </c>
      <c r="I204">
        <v>95.9</v>
      </c>
      <c r="J204">
        <v>600000000</v>
      </c>
      <c r="K204">
        <v>8</v>
      </c>
      <c r="L204">
        <v>575017500</v>
      </c>
      <c r="M204">
        <v>97224801519</v>
      </c>
      <c r="N204">
        <v>95.9</v>
      </c>
      <c r="O204" s="3">
        <v>44803</v>
      </c>
      <c r="P204">
        <v>95.9</v>
      </c>
    </row>
    <row r="205" spans="2:16" x14ac:dyDescent="0.25">
      <c r="B205" t="s">
        <v>169</v>
      </c>
      <c r="C205" s="3">
        <v>44803</v>
      </c>
      <c r="D205">
        <v>104.65</v>
      </c>
      <c r="E205">
        <v>105.065</v>
      </c>
      <c r="F205">
        <v>104.68</v>
      </c>
      <c r="G205">
        <v>105</v>
      </c>
      <c r="H205">
        <v>104.68</v>
      </c>
      <c r="I205">
        <v>104.91249999999999</v>
      </c>
      <c r="J205">
        <v>640000000</v>
      </c>
      <c r="K205">
        <v>11</v>
      </c>
      <c r="L205">
        <v>670966000</v>
      </c>
      <c r="M205">
        <v>117824910000</v>
      </c>
      <c r="N205">
        <v>104.91249999999999</v>
      </c>
      <c r="O205" s="3">
        <v>44803</v>
      </c>
      <c r="P205">
        <v>104.91</v>
      </c>
    </row>
    <row r="206" spans="2:16" x14ac:dyDescent="0.25">
      <c r="B206" t="s">
        <v>265</v>
      </c>
      <c r="C206" s="3">
        <v>44803</v>
      </c>
      <c r="D206">
        <v>90.25</v>
      </c>
      <c r="E206">
        <v>91</v>
      </c>
      <c r="F206">
        <v>90.625</v>
      </c>
      <c r="G206">
        <v>90.8</v>
      </c>
      <c r="H206">
        <v>90.625</v>
      </c>
      <c r="I206">
        <v>90.625</v>
      </c>
      <c r="J206">
        <v>455000000</v>
      </c>
      <c r="K206">
        <v>6</v>
      </c>
      <c r="L206">
        <v>412545000</v>
      </c>
      <c r="M206">
        <v>41518000000</v>
      </c>
      <c r="N206">
        <v>90.625</v>
      </c>
      <c r="O206" s="3">
        <v>44803</v>
      </c>
      <c r="P206">
        <v>90.63</v>
      </c>
    </row>
    <row r="207" spans="2:16" x14ac:dyDescent="0.25">
      <c r="B207" t="s">
        <v>170</v>
      </c>
      <c r="C207" s="3">
        <v>44803</v>
      </c>
      <c r="D207">
        <v>99.2</v>
      </c>
      <c r="E207">
        <v>99.35</v>
      </c>
      <c r="F207">
        <v>99</v>
      </c>
      <c r="G207">
        <v>99.344999999999999</v>
      </c>
      <c r="H207">
        <v>99</v>
      </c>
      <c r="I207">
        <v>99.344999999999999</v>
      </c>
      <c r="J207">
        <v>1692400000</v>
      </c>
      <c r="K207">
        <v>18</v>
      </c>
      <c r="L207">
        <v>1676980780</v>
      </c>
      <c r="M207">
        <v>68265000000</v>
      </c>
      <c r="N207">
        <v>99.344999999999999</v>
      </c>
      <c r="O207" s="3">
        <v>44803</v>
      </c>
      <c r="P207">
        <v>99.35</v>
      </c>
    </row>
    <row r="208" spans="2:16" x14ac:dyDescent="0.25">
      <c r="B208" t="s">
        <v>171</v>
      </c>
      <c r="C208" s="3">
        <v>44803</v>
      </c>
      <c r="D208">
        <v>114.3</v>
      </c>
      <c r="E208">
        <v>114.65</v>
      </c>
      <c r="J208">
        <v>0</v>
      </c>
      <c r="K208">
        <v>0</v>
      </c>
      <c r="L208">
        <v>0</v>
      </c>
      <c r="M208">
        <v>78683199659</v>
      </c>
      <c r="N208">
        <v>114.575109</v>
      </c>
      <c r="O208" s="3">
        <v>44802</v>
      </c>
      <c r="P208">
        <v>114.58</v>
      </c>
    </row>
    <row r="209" spans="2:16" x14ac:dyDescent="0.25">
      <c r="B209" t="s">
        <v>172</v>
      </c>
      <c r="C209" s="3">
        <v>44803</v>
      </c>
      <c r="D209">
        <v>117.295</v>
      </c>
      <c r="E209">
        <v>117.905</v>
      </c>
      <c r="J209">
        <v>0</v>
      </c>
      <c r="K209">
        <v>0</v>
      </c>
      <c r="L209">
        <v>0</v>
      </c>
      <c r="M209">
        <v>79393919842</v>
      </c>
      <c r="N209">
        <v>117.905</v>
      </c>
      <c r="O209" s="3">
        <v>44803</v>
      </c>
      <c r="P209">
        <v>117.91</v>
      </c>
    </row>
    <row r="210" spans="2:16" x14ac:dyDescent="0.25">
      <c r="B210" t="s">
        <v>266</v>
      </c>
      <c r="C210" s="3">
        <v>44803</v>
      </c>
      <c r="D210">
        <v>98.11</v>
      </c>
      <c r="E210">
        <v>98.734999999999999</v>
      </c>
      <c r="G210">
        <v>98.397499999999994</v>
      </c>
      <c r="H210">
        <v>98.397499999999994</v>
      </c>
      <c r="I210">
        <v>98.397499999999994</v>
      </c>
      <c r="J210">
        <v>100000000</v>
      </c>
      <c r="K210">
        <v>1</v>
      </c>
      <c r="L210">
        <v>98397500</v>
      </c>
      <c r="M210">
        <v>23890000000</v>
      </c>
      <c r="N210">
        <v>98.397499999999994</v>
      </c>
      <c r="O210" s="3">
        <v>44803</v>
      </c>
      <c r="P210">
        <v>98.4</v>
      </c>
    </row>
    <row r="211" spans="2:16" x14ac:dyDescent="0.25">
      <c r="B211" t="s">
        <v>267</v>
      </c>
      <c r="C211" s="3">
        <v>44803</v>
      </c>
      <c r="D211">
        <v>99.68</v>
      </c>
      <c r="J211">
        <v>0</v>
      </c>
      <c r="K211">
        <v>0</v>
      </c>
      <c r="L211">
        <v>0</v>
      </c>
      <c r="M211">
        <v>24300000000</v>
      </c>
      <c r="O211" s="3"/>
    </row>
    <row r="212" spans="2:16" x14ac:dyDescent="0.25">
      <c r="B212" t="s">
        <v>268</v>
      </c>
      <c r="C212" s="3">
        <v>44803</v>
      </c>
      <c r="D212">
        <v>99.22</v>
      </c>
      <c r="J212">
        <v>0</v>
      </c>
      <c r="K212">
        <v>0</v>
      </c>
      <c r="L212">
        <v>0</v>
      </c>
      <c r="M212">
        <v>8940000000</v>
      </c>
      <c r="O212" s="3"/>
    </row>
    <row r="213" spans="2:16" x14ac:dyDescent="0.25">
      <c r="B213" t="s">
        <v>173</v>
      </c>
      <c r="C213" s="3">
        <v>44803</v>
      </c>
      <c r="D213">
        <v>100.51</v>
      </c>
      <c r="E213">
        <v>101.515</v>
      </c>
      <c r="J213">
        <v>0</v>
      </c>
      <c r="K213">
        <v>0</v>
      </c>
      <c r="L213">
        <v>0</v>
      </c>
      <c r="M213">
        <v>21148000000</v>
      </c>
      <c r="N213">
        <v>101.515</v>
      </c>
      <c r="O213" s="3">
        <v>44803</v>
      </c>
      <c r="P213">
        <v>101.52</v>
      </c>
    </row>
    <row r="214" spans="2:16" x14ac:dyDescent="0.25">
      <c r="B214" t="s">
        <v>174</v>
      </c>
      <c r="C214" s="3">
        <v>44803</v>
      </c>
      <c r="D214">
        <v>143.44999999999999</v>
      </c>
      <c r="E214">
        <v>145.17500000000001</v>
      </c>
      <c r="J214">
        <v>0</v>
      </c>
      <c r="K214">
        <v>0</v>
      </c>
      <c r="L214">
        <v>0</v>
      </c>
      <c r="M214">
        <v>22190000000</v>
      </c>
      <c r="N214">
        <v>145.17500000000001</v>
      </c>
      <c r="O214" s="3">
        <v>44803</v>
      </c>
      <c r="P214">
        <v>145.18</v>
      </c>
    </row>
    <row r="215" spans="2:16" x14ac:dyDescent="0.25">
      <c r="B215" t="s">
        <v>175</v>
      </c>
      <c r="C215" s="3">
        <v>44803</v>
      </c>
      <c r="D215">
        <v>107.965</v>
      </c>
      <c r="E215">
        <v>109.23</v>
      </c>
      <c r="J215">
        <v>0</v>
      </c>
      <c r="K215">
        <v>0</v>
      </c>
      <c r="L215">
        <v>0</v>
      </c>
      <c r="M215">
        <v>10360000000</v>
      </c>
      <c r="N215">
        <v>109.23</v>
      </c>
      <c r="O215" s="3">
        <v>44803</v>
      </c>
      <c r="P215">
        <v>109.23</v>
      </c>
    </row>
    <row r="216" spans="2:16" x14ac:dyDescent="0.25">
      <c r="B216" t="s">
        <v>269</v>
      </c>
      <c r="C216" s="3">
        <v>44803</v>
      </c>
      <c r="J216">
        <v>0</v>
      </c>
      <c r="K216">
        <v>0</v>
      </c>
      <c r="L216">
        <v>0</v>
      </c>
      <c r="M216">
        <v>4790000000</v>
      </c>
      <c r="N216">
        <v>93.884281999999999</v>
      </c>
      <c r="O216" s="3">
        <v>44799</v>
      </c>
      <c r="P216">
        <v>93.88</v>
      </c>
    </row>
    <row r="217" spans="2:16" x14ac:dyDescent="0.25">
      <c r="B217" t="s">
        <v>176</v>
      </c>
      <c r="C217" s="3">
        <v>44803</v>
      </c>
      <c r="D217">
        <v>100.85</v>
      </c>
      <c r="E217">
        <v>101.7</v>
      </c>
      <c r="F217">
        <v>100.94499999999999</v>
      </c>
      <c r="G217">
        <v>101.11</v>
      </c>
      <c r="H217">
        <v>100.94499999999999</v>
      </c>
      <c r="I217">
        <v>101.11</v>
      </c>
      <c r="J217">
        <v>50000000</v>
      </c>
      <c r="K217">
        <v>2</v>
      </c>
      <c r="L217">
        <v>50513750</v>
      </c>
      <c r="M217">
        <v>19505000000</v>
      </c>
      <c r="N217">
        <v>101.11</v>
      </c>
      <c r="O217" s="3">
        <v>44803</v>
      </c>
      <c r="P217">
        <v>101.11</v>
      </c>
    </row>
    <row r="218" spans="2:16" x14ac:dyDescent="0.25">
      <c r="B218" t="s">
        <v>177</v>
      </c>
      <c r="C218" s="3">
        <v>44803</v>
      </c>
      <c r="J218">
        <v>0</v>
      </c>
      <c r="K218">
        <v>0</v>
      </c>
      <c r="L218">
        <v>0</v>
      </c>
      <c r="M218">
        <v>9130000000</v>
      </c>
      <c r="N218">
        <v>87.672359</v>
      </c>
      <c r="O218" s="3">
        <v>44735</v>
      </c>
      <c r="P218">
        <v>87.67</v>
      </c>
    </row>
    <row r="219" spans="2:16" x14ac:dyDescent="0.25">
      <c r="B219" t="s">
        <v>178</v>
      </c>
      <c r="C219" s="3">
        <v>44803</v>
      </c>
      <c r="D219">
        <v>10.3</v>
      </c>
      <c r="E219">
        <v>10.5</v>
      </c>
      <c r="F219">
        <v>10.4</v>
      </c>
      <c r="G219">
        <v>10.5</v>
      </c>
      <c r="H219">
        <v>10.3</v>
      </c>
      <c r="I219">
        <v>10.5</v>
      </c>
      <c r="J219">
        <v>17465233</v>
      </c>
      <c r="K219">
        <v>12</v>
      </c>
      <c r="L219">
        <v>180982076.44999999</v>
      </c>
      <c r="M219">
        <v>7300000000</v>
      </c>
      <c r="N219">
        <v>10.5</v>
      </c>
      <c r="O219" s="3">
        <v>44803</v>
      </c>
      <c r="P219">
        <v>10.5</v>
      </c>
    </row>
    <row r="220" spans="2:16" x14ac:dyDescent="0.25">
      <c r="B220" t="s">
        <v>270</v>
      </c>
      <c r="C220" s="3">
        <v>44803</v>
      </c>
      <c r="J220">
        <v>0</v>
      </c>
      <c r="K220">
        <v>0</v>
      </c>
      <c r="L220">
        <v>0</v>
      </c>
      <c r="M220">
        <v>340000000</v>
      </c>
    </row>
    <row r="221" spans="2:16" x14ac:dyDescent="0.25">
      <c r="B221" t="s">
        <v>179</v>
      </c>
      <c r="C221" s="3">
        <v>44803</v>
      </c>
      <c r="D221">
        <v>35.6</v>
      </c>
      <c r="E221">
        <v>35.799999999999997</v>
      </c>
      <c r="F221">
        <v>35.6</v>
      </c>
      <c r="G221">
        <v>36</v>
      </c>
      <c r="H221">
        <v>35.6</v>
      </c>
      <c r="I221">
        <v>35.799999999999997</v>
      </c>
      <c r="J221">
        <v>1799066</v>
      </c>
      <c r="K221">
        <v>13</v>
      </c>
      <c r="L221">
        <v>64184326.799999997</v>
      </c>
      <c r="M221">
        <v>1215521504</v>
      </c>
      <c r="N221">
        <v>35.799999999999997</v>
      </c>
      <c r="O221" s="3">
        <v>44803</v>
      </c>
      <c r="P221">
        <v>35.799999999999997</v>
      </c>
    </row>
    <row r="222" spans="2:16" x14ac:dyDescent="0.25">
      <c r="B222" t="s">
        <v>180</v>
      </c>
      <c r="C222" s="3">
        <v>44803</v>
      </c>
      <c r="D222">
        <v>17.2</v>
      </c>
      <c r="E222">
        <v>17.600000000000001</v>
      </c>
      <c r="F222">
        <v>17.2</v>
      </c>
      <c r="G222">
        <v>17.600000000000001</v>
      </c>
      <c r="H222">
        <v>17.2</v>
      </c>
      <c r="I222">
        <v>17.600000000000001</v>
      </c>
      <c r="J222">
        <v>459000</v>
      </c>
      <c r="K222">
        <v>6</v>
      </c>
      <c r="L222">
        <v>7910208.4000000004</v>
      </c>
      <c r="M222">
        <v>1936033774</v>
      </c>
      <c r="N222">
        <v>17.600000000000001</v>
      </c>
      <c r="O222" s="3">
        <v>44803</v>
      </c>
      <c r="P222">
        <v>17.600000000000001</v>
      </c>
    </row>
    <row r="223" spans="2:16" x14ac:dyDescent="0.25">
      <c r="B223" t="s">
        <v>181</v>
      </c>
      <c r="C223" s="3">
        <v>44803</v>
      </c>
      <c r="D223">
        <v>121.5</v>
      </c>
      <c r="E223">
        <v>124</v>
      </c>
      <c r="F223">
        <v>121</v>
      </c>
      <c r="G223">
        <v>123.5</v>
      </c>
      <c r="H223">
        <v>121</v>
      </c>
      <c r="I223">
        <v>123.5</v>
      </c>
      <c r="J223">
        <v>4212252</v>
      </c>
      <c r="K223">
        <v>31</v>
      </c>
      <c r="L223">
        <v>516450044.5</v>
      </c>
      <c r="M223">
        <v>1700000000</v>
      </c>
      <c r="N223">
        <v>123.5</v>
      </c>
      <c r="O223" s="3">
        <v>44803</v>
      </c>
      <c r="P223">
        <v>123.5</v>
      </c>
    </row>
    <row r="224" spans="2:16" x14ac:dyDescent="0.25">
      <c r="B224" t="s">
        <v>182</v>
      </c>
      <c r="C224" s="3">
        <v>44803</v>
      </c>
      <c r="D224">
        <v>67.5</v>
      </c>
      <c r="E224">
        <v>68</v>
      </c>
      <c r="F224">
        <v>68</v>
      </c>
      <c r="G224">
        <v>68</v>
      </c>
      <c r="H224">
        <v>67.5</v>
      </c>
      <c r="I224">
        <v>68</v>
      </c>
      <c r="J224">
        <v>1743389</v>
      </c>
      <c r="K224">
        <v>12</v>
      </c>
      <c r="L224">
        <v>118130052</v>
      </c>
      <c r="M224">
        <v>268376962</v>
      </c>
      <c r="N224">
        <v>68</v>
      </c>
      <c r="O224" s="3">
        <v>44803</v>
      </c>
      <c r="P224">
        <v>68</v>
      </c>
    </row>
    <row r="225" spans="2:16" x14ac:dyDescent="0.25">
      <c r="B225" t="s">
        <v>183</v>
      </c>
      <c r="C225" s="3">
        <v>44803</v>
      </c>
      <c r="J225">
        <v>0</v>
      </c>
      <c r="K225">
        <v>0</v>
      </c>
      <c r="L225">
        <v>0</v>
      </c>
      <c r="M225">
        <v>2000000000</v>
      </c>
      <c r="N225">
        <v>111.895499</v>
      </c>
      <c r="O225" s="3">
        <v>44328</v>
      </c>
      <c r="P225">
        <v>111.9</v>
      </c>
    </row>
    <row r="226" spans="2:16" x14ac:dyDescent="0.25">
      <c r="B226" t="s">
        <v>271</v>
      </c>
      <c r="C226" s="3">
        <v>44803</v>
      </c>
      <c r="J226">
        <v>0</v>
      </c>
      <c r="K226">
        <v>0</v>
      </c>
      <c r="L226">
        <v>0</v>
      </c>
      <c r="M226">
        <v>1360000000</v>
      </c>
    </row>
    <row r="227" spans="2:16" x14ac:dyDescent="0.25">
      <c r="B227" t="s">
        <v>272</v>
      </c>
      <c r="C227" s="3">
        <v>44803</v>
      </c>
      <c r="J227">
        <v>0</v>
      </c>
      <c r="K227">
        <v>0</v>
      </c>
      <c r="L227">
        <v>0</v>
      </c>
      <c r="M227">
        <v>5680000000</v>
      </c>
      <c r="N227">
        <v>98.270803000000001</v>
      </c>
      <c r="O227" s="3">
        <v>44705</v>
      </c>
      <c r="P227">
        <v>98.27</v>
      </c>
    </row>
    <row r="228" spans="2:16" x14ac:dyDescent="0.25">
      <c r="B228" t="s">
        <v>184</v>
      </c>
      <c r="C228" s="3">
        <v>44803</v>
      </c>
      <c r="J228">
        <v>0</v>
      </c>
      <c r="K228">
        <v>0</v>
      </c>
      <c r="L228">
        <v>0</v>
      </c>
      <c r="M228">
        <v>10800000000</v>
      </c>
    </row>
    <row r="229" spans="2:16" x14ac:dyDescent="0.25">
      <c r="B229" t="s">
        <v>185</v>
      </c>
      <c r="C229" s="3">
        <v>44803</v>
      </c>
      <c r="J229">
        <v>0</v>
      </c>
      <c r="K229">
        <v>0</v>
      </c>
      <c r="L229">
        <v>0</v>
      </c>
      <c r="M229">
        <v>9000000000</v>
      </c>
    </row>
    <row r="230" spans="2:16" x14ac:dyDescent="0.25">
      <c r="B230" t="s">
        <v>186</v>
      </c>
      <c r="C230" s="3">
        <v>44803</v>
      </c>
      <c r="J230">
        <v>0</v>
      </c>
      <c r="K230">
        <v>0</v>
      </c>
      <c r="L230">
        <v>0</v>
      </c>
      <c r="M230">
        <v>400000000</v>
      </c>
      <c r="N230">
        <v>9.8340969999999999</v>
      </c>
      <c r="O230" s="3">
        <v>40072</v>
      </c>
      <c r="P230">
        <v>9.83</v>
      </c>
    </row>
    <row r="231" spans="2:16" x14ac:dyDescent="0.25">
      <c r="B231" t="s">
        <v>187</v>
      </c>
      <c r="C231" s="3">
        <v>44803</v>
      </c>
      <c r="D231">
        <v>19.399999999999999</v>
      </c>
      <c r="E231">
        <v>19.7</v>
      </c>
      <c r="F231">
        <v>19.5</v>
      </c>
      <c r="G231">
        <v>19.7</v>
      </c>
      <c r="H231">
        <v>19.5</v>
      </c>
      <c r="I231">
        <v>19.7</v>
      </c>
      <c r="J231">
        <v>10691147</v>
      </c>
      <c r="K231">
        <v>9</v>
      </c>
      <c r="L231">
        <v>210542319.30000001</v>
      </c>
      <c r="M231">
        <v>1750000000</v>
      </c>
      <c r="N231">
        <v>19.7</v>
      </c>
      <c r="O231" s="3">
        <v>44803</v>
      </c>
      <c r="P231">
        <v>19.7</v>
      </c>
    </row>
    <row r="232" spans="2:16" x14ac:dyDescent="0.25">
      <c r="B232" t="s">
        <v>188</v>
      </c>
      <c r="C232" s="3">
        <v>44803</v>
      </c>
      <c r="J232">
        <v>0</v>
      </c>
      <c r="K232">
        <v>0</v>
      </c>
      <c r="L232">
        <v>0</v>
      </c>
      <c r="M232">
        <v>2500000000</v>
      </c>
      <c r="N232">
        <v>108.254104</v>
      </c>
      <c r="O232" s="3">
        <v>43746</v>
      </c>
      <c r="P232">
        <v>108.25</v>
      </c>
    </row>
    <row r="233" spans="2:16" x14ac:dyDescent="0.25">
      <c r="B233" t="s">
        <v>189</v>
      </c>
      <c r="C233" s="3">
        <v>44803</v>
      </c>
      <c r="J233">
        <v>0</v>
      </c>
      <c r="K233">
        <v>0</v>
      </c>
      <c r="L233">
        <v>0</v>
      </c>
      <c r="M233">
        <v>7252200000</v>
      </c>
      <c r="N233">
        <v>94.904341000000002</v>
      </c>
      <c r="O233" s="3">
        <v>42514</v>
      </c>
      <c r="P233">
        <v>94.9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Gengi hultabréfa</vt:lpstr>
      <vt:lpstr>Closing prices</vt:lpstr>
      <vt:lpstr>Closing prices for given day</vt:lpstr>
      <vt:lpstr>'Closing prices for given day'!GeniusQuery_1</vt:lpstr>
      <vt:lpstr>'Gengi hultabréfa'!GeniusQuery_1</vt:lpstr>
      <vt:lpstr>'Gengi hultabréfa'!GeniusQuery_2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Heiða Marey Magnúsdóttir</dc:creator>
  <cp:lastModifiedBy>Heiða Marey Magnúsdóttir</cp:lastModifiedBy>
  <dcterms:created xsi:type="dcterms:W3CDTF">2015-06-05T18:17:20Z</dcterms:created>
  <dcterms:modified xsi:type="dcterms:W3CDTF">2022-08-31T10:32:03Z</dcterms:modified>
</cp:coreProperties>
</file>